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2file\志免町\上下水道課\共通\☆ファイリング（見直し中 by日高）\経営【経営戦略など】\02.経営比較分析\R2\"/>
    </mc:Choice>
  </mc:AlternateContent>
  <xr:revisionPtr revIDLastSave="0" documentId="13_ncr:1_{9D7E8214-3FE2-433D-80E6-2D9E6DF986CF}" xr6:coauthVersionLast="36" xr6:coauthVersionMax="36" xr10:uidLastSave="{00000000-0000-0000-0000-000000000000}"/>
  <workbookProtection workbookAlgorithmName="SHA-512" workbookHashValue="hgrpXuAFiufLKA5bRdIitJv7kVwdlHbjW6Lm8tFN9YNeb+cnZU5CvvzmX09j0DYCWsIhidMoBvR75f5k//Z7RA==" workbookSaltValue="ftdByzGAlb22uxFkWcfVv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I85" i="4"/>
  <c r="G85" i="4"/>
  <c r="E85" i="4"/>
  <c r="BB10" i="4"/>
  <c r="AT10" i="4"/>
  <c r="AL10" i="4"/>
  <c r="W10" i="4"/>
  <c r="BB8" i="4"/>
  <c r="AL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<sst xmlns="http://schemas.openxmlformats.org/spreadsheetml/2006/main" count="228" uniqueCount="113">
  <si>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</si>
  <si>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</si>
  <si>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</si>
  <si>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</si>
  <si>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</si>
  <si>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</si>
  <si>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</si>
  <si>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</si>
  <si>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</si>
  <si>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</si>
  <si>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</si>
  <si>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</si>
  <si>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</si>
  <si>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</si>
  <si>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</si>
  <si>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</si>
  <si>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</si>
  <si>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</si>
  <si>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</si>
  <si>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</si>
  <si>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</si>
  <si>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</si>
  <si>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</si>
  <si>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</si>
  <si>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</si>
  <si>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</si>
  <si>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</si>
  <si>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</si>
  <si>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</si>
  <si>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</si>
  <si>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</si>
  <si>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</si>
  <si>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</si>
  <si>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</si>
  <si>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</si>
  <si>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</si>
  <si>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</si>
  <si>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</si>
  <si>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</si>
  <si>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</si>
  <si>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</si>
  <si>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</si>
  <si>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</si>
  <si>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</si>
  <si>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</si>
  <si>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</si>
  <si>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</si>
  <si>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</si>
  <si>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</si>
  <si>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</si>
  <si>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</si>
  <si>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</si>
  <si>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</si>
  <si>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</si>
  <si>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</si>
  <si>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</si>
  <si>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</si>
  <si>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</si>
  <si>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</si>
  <si>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</si>
  <si>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</si>
  <si>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</si>
  <si>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</si>
  <si>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</si>
  <si>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</si>
  <si>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</si>
  <si>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</si>
  <si>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</si>
  <si>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</si>
  <si>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</si>
  <si>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</si>
  <si>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</si>
  <si>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</si>
  <si>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</si>
  <si>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</si>
  <si>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</si>
  <si>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</si>
  <si>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</si>
  <si>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</si>
  <si>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</si>
  <si>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</si>
  <si>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</si>
  <si>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</si>
  <si>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</si>
  <si>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</si>
  <si>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</si>
  <si>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</si>
  <si>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</si>
  <si>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</si>
  <si>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</si>
  <si>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</si>
  <si>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</si>
  <si>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志免町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</si>
  <si>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</si>
  <si>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</si>
  <si>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</si>
  <si>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</si>
  <si>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</si>
  <si>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</si>
  <si>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</si>
  <si>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</si>
  <si>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</si>
  <si>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</si>
  <si>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</si>
  <si>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</si>
  <si>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</si>
  <si>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</si>
  <si>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</si>
  <si>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</si>
  <si>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</si>
  <si>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志免町の水道管は毎年計画的に更新を行っているため、著しい管路の老朽化や早急に検討すべき課題はみられません。また、水道施設についても、これから耐震化や更新工事などを計画的に実施し、投資の効率化や維持管理費の削減に取り組みます。
①有形固定資産減価償却率は、減価償却がどの程度進んでいるかを表す指標で、類似団体平均値と概ね同様の増加傾向となっています。
②管路経年化率は、法定耐用年数（40年）を超えた管路延長の割合で、耐用年数を超えたものはありません。
③管路更新率は、当該年度に更新した管路延長の割合で、類似団体平均値を上回っており、早いペースで管路更新が行われていると考えられます。</t>
    <rPh sb="56" eb="58">
      <t>スイドウ</t>
    </rPh>
    <rPh sb="58" eb="60">
      <t>シセツ</t>
    </rPh>
    <rPh sb="70" eb="73">
      <t>タイシンカ</t>
    </rPh>
    <rPh sb="74" eb="76">
      <t>コウシン</t>
    </rPh>
    <rPh sb="76" eb="78">
      <t>コウジ</t>
    </rPh>
    <rPh sb="81" eb="84">
      <t>ケイカクテキ</t>
    </rPh>
    <rPh sb="85" eb="87">
      <t>ジッシ</t>
    </rPh>
    <rPh sb="89" eb="91">
      <t>トウシ</t>
    </rPh>
    <rPh sb="92" eb="95">
      <t>コウリツカ</t>
    </rPh>
    <rPh sb="96" eb="98">
      <t>イジ</t>
    </rPh>
    <rPh sb="98" eb="101">
      <t>カンリヒ</t>
    </rPh>
    <rPh sb="102" eb="104">
      <t>サクゲン</t>
    </rPh>
    <rPh sb="105" eb="106">
      <t>ト</t>
    </rPh>
    <rPh sb="107" eb="108">
      <t>ク</t>
    </rPh>
    <rPh sb="261" eb="263">
      <t>ウワマワ</t>
    </rPh>
    <phoneticPr fontId="4"/>
  </si>
  <si>
    <t>令和2年度は、新型コロナウイルス感染症にかかる経済支援として、水道料金２か月分の減免を実施したため、「⑤料金回収率」が100％を下回りましたが、「①経常収支比率」は良好で、「②累積欠損金」もないことから、現在のところ経営の健全化は保たれていると考えられます。
ただ、今後は給水収益の大幅な増額は見込めず、管路や水道施設の更新費用が大きくなっていくことが予測されます。そのため、今後も経営の健全性を維持するために引き続き効率化に取り組むとともに、施設の統廃合や長寿命化など最適な投資計画による経費削減にも取り組んでいきます。</t>
    <rPh sb="133" eb="135">
      <t>コンゴ</t>
    </rPh>
    <rPh sb="136" eb="138">
      <t>キュウスイ</t>
    </rPh>
    <rPh sb="138" eb="140">
      <t>シュウエキ</t>
    </rPh>
    <rPh sb="152" eb="154">
      <t>カンロ</t>
    </rPh>
    <rPh sb="155" eb="157">
      <t>スイドウ</t>
    </rPh>
    <rPh sb="157" eb="159">
      <t>シセツ</t>
    </rPh>
    <rPh sb="160" eb="162">
      <t>コウシン</t>
    </rPh>
    <rPh sb="162" eb="164">
      <t>ヒヨウ</t>
    </rPh>
    <rPh sb="165" eb="166">
      <t>オオ</t>
    </rPh>
    <rPh sb="176" eb="178">
      <t>ヨソク</t>
    </rPh>
    <rPh sb="188" eb="190">
      <t>コンゴ</t>
    </rPh>
    <rPh sb="191" eb="193">
      <t>ケイエイ</t>
    </rPh>
    <rPh sb="194" eb="197">
      <t>ケンゼンセイ</t>
    </rPh>
    <rPh sb="198" eb="200">
      <t>イジ</t>
    </rPh>
    <rPh sb="205" eb="206">
      <t>ヒ</t>
    </rPh>
    <rPh sb="207" eb="208">
      <t>ツヅ</t>
    </rPh>
    <rPh sb="209" eb="212">
      <t>コウリツカ</t>
    </rPh>
    <rPh sb="213" eb="214">
      <t>ト</t>
    </rPh>
    <rPh sb="215" eb="216">
      <t>ク</t>
    </rPh>
    <rPh sb="222" eb="224">
      <t>シセツ</t>
    </rPh>
    <rPh sb="225" eb="228">
      <t>トウハイゴウ</t>
    </rPh>
    <rPh sb="229" eb="233">
      <t>チョウジュミョウカ</t>
    </rPh>
    <rPh sb="235" eb="237">
      <t>サイテキ</t>
    </rPh>
    <rPh sb="238" eb="240">
      <t>トウシ</t>
    </rPh>
    <rPh sb="240" eb="242">
      <t>ケイカク</t>
    </rPh>
    <rPh sb="245" eb="247">
      <t>ケイヒ</t>
    </rPh>
    <rPh sb="247" eb="249">
      <t>サクゲン</t>
    </rPh>
    <rPh sb="251" eb="252">
      <t>ト</t>
    </rPh>
    <rPh sb="253" eb="254">
      <t>ク</t>
    </rPh>
    <phoneticPr fontId="4"/>
  </si>
  <si>
    <r>
      <rPr>
        <sz val="11"/>
        <rFont val="ＭＳ ゴシック"/>
        <family val="3"/>
        <charset val="128"/>
      </rPr>
      <t xml:space="preserve">志免町の水道事業経営においては、毎年純利益が発生しているため、健全な経営状況と言えます。
</t>
    </r>
    <r>
      <rPr>
        <sz val="11"/>
        <color rgb="FFFF0000"/>
        <rFont val="ＭＳ ゴシック"/>
        <family val="3"/>
        <charset val="128"/>
      </rPr>
      <t xml:space="preserve">
</t>
    </r>
    <r>
      <rPr>
        <sz val="11"/>
        <rFont val="ＭＳ ゴシック"/>
        <family val="3"/>
        <charset val="128"/>
      </rPr>
      <t>①経常収支比率は、当期の経営活動による収入で費用を賄えているかの指標で、黒字であることを示す100％を超えており、健全な状態といえます。
②累積欠損金は、ありません。</t>
    </r>
    <r>
      <rPr>
        <sz val="11"/>
        <color rgb="FFFF0000"/>
        <rFont val="ＭＳ ゴシック"/>
        <family val="3"/>
        <charset val="128"/>
      </rPr>
      <t xml:space="preserve">
</t>
    </r>
    <r>
      <rPr>
        <sz val="11"/>
        <rFont val="ＭＳ ゴシック"/>
        <family val="3"/>
        <charset val="128"/>
      </rPr>
      <t>③流動比率は、短期的な支払い能力を表す指標で、年々上昇しており、類似団体より良い状態です。</t>
    </r>
    <r>
      <rPr>
        <sz val="11"/>
        <color rgb="FFFF0000"/>
        <rFont val="ＭＳ ゴシック"/>
        <family val="3"/>
        <charset val="128"/>
      </rPr>
      <t xml:space="preserve">
</t>
    </r>
    <r>
      <rPr>
        <sz val="11"/>
        <rFont val="ＭＳ ゴシック"/>
        <family val="3"/>
        <charset val="128"/>
      </rPr>
      <t>④企業債残高対事業規模比率は、給水収益に対する企業債残高の割合で、自主財源で計画的に更新工事を進めており、企業債残高は年々減少しているため、類似団体平均値に比べ低くなっています。</t>
    </r>
    <r>
      <rPr>
        <sz val="11"/>
        <color rgb="FFFF0000"/>
        <rFont val="ＭＳ ゴシック"/>
        <family val="3"/>
        <charset val="128"/>
      </rPr>
      <t xml:space="preserve">
</t>
    </r>
    <r>
      <rPr>
        <sz val="11"/>
        <rFont val="ＭＳ ゴシック"/>
        <family val="3"/>
        <charset val="128"/>
      </rPr>
      <t>⑤料金回収率は、経費を給水収益でどの程度賄えているかを表す指標で、新型コロナウイルス感染症にかかる経済支援として、水道料金2か月分を減免したことにより100%を下回りましたが、減免をしなければ100％を超える見込みでした。</t>
    </r>
    <r>
      <rPr>
        <sz val="11"/>
        <color rgb="FFFF0000"/>
        <rFont val="ＭＳ ゴシック"/>
        <family val="3"/>
        <charset val="128"/>
      </rPr>
      <t xml:space="preserve">
</t>
    </r>
    <r>
      <rPr>
        <sz val="11"/>
        <rFont val="ＭＳ ゴシック"/>
        <family val="3"/>
        <charset val="128"/>
      </rPr>
      <t>⑥給水原価は、有収水量1㎥当たりの給水に要した費用で、福岡地区水道企業団からの受水費や維持管理等の費用が大きく、類似団体平均値を上回っており、引き続き経営改善に取り組みます。</t>
    </r>
    <r>
      <rPr>
        <sz val="11"/>
        <color rgb="FFFF0000"/>
        <rFont val="ＭＳ ゴシック"/>
        <family val="3"/>
        <charset val="128"/>
      </rPr>
      <t xml:space="preserve">
</t>
    </r>
    <r>
      <rPr>
        <sz val="11"/>
        <rFont val="ＭＳ ゴシック"/>
        <family val="3"/>
        <charset val="128"/>
      </rPr>
      <t>⑦施設利用率は、施設の処理能力に対する処理水量の割合、⑧有収率は、総給水量に対する有収水量の割合で、どちらも前年度から微増しており、類似団体平均値を超えています。施設の稼働状況が適切に収益に反映されていることからも、経営の効率性は高いものと考えられます。</t>
    </r>
    <rPh sb="55" eb="57">
      <t>トウキ</t>
    </rPh>
    <rPh sb="68" eb="70">
      <t>ヒヨウ</t>
    </rPh>
    <rPh sb="82" eb="84">
      <t>クロジ</t>
    </rPh>
    <rPh sb="90" eb="91">
      <t>シメ</t>
    </rPh>
    <rPh sb="103" eb="105">
      <t>ケンゼン</t>
    </rPh>
    <rPh sb="106" eb="108">
      <t>ジョウタイ</t>
    </rPh>
    <rPh sb="187" eb="189">
      <t>キュウスイ</t>
    </rPh>
    <rPh sb="189" eb="191">
      <t>シュウエキ</t>
    </rPh>
    <rPh sb="205" eb="207">
      <t>ジシュ</t>
    </rPh>
    <rPh sb="207" eb="209">
      <t>ザイゲン</t>
    </rPh>
    <rPh sb="210" eb="213">
      <t>ケイカクテキ</t>
    </rPh>
    <rPh sb="214" eb="216">
      <t>コウシン</t>
    </rPh>
    <rPh sb="216" eb="218">
      <t>コウジ</t>
    </rPh>
    <rPh sb="219" eb="220">
      <t>スス</t>
    </rPh>
    <rPh sb="230" eb="232">
      <t>ネンネン</t>
    </rPh>
    <rPh sb="272" eb="274">
      <t>キュウスイ</t>
    </rPh>
    <rPh sb="274" eb="276">
      <t>シュウエキ</t>
    </rPh>
    <rPh sb="318" eb="320">
      <t>スイドウ</t>
    </rPh>
    <rPh sb="320" eb="322">
      <t>リョウキン</t>
    </rPh>
    <rPh sb="323" eb="325">
      <t>ゲンメン</t>
    </rPh>
    <rPh sb="337" eb="339">
      <t>シタマワ</t>
    </rPh>
    <rPh sb="349" eb="351">
      <t>ゲンメン</t>
    </rPh>
    <rPh sb="362" eb="363">
      <t>コ</t>
    </rPh>
    <rPh sb="365" eb="367">
      <t>ミコ</t>
    </rPh>
    <rPh sb="414" eb="415">
      <t>ヒ</t>
    </rPh>
    <rPh sb="416" eb="418">
      <t>イジ</t>
    </rPh>
    <rPh sb="418" eb="420">
      <t>カンリ</t>
    </rPh>
    <rPh sb="420" eb="421">
      <t>トウ</t>
    </rPh>
    <rPh sb="422" eb="424">
      <t>ヒヨウ</t>
    </rPh>
    <rPh sb="425" eb="426">
      <t>オオ</t>
    </rPh>
    <rPh sb="437" eb="439">
      <t>ウワマワ</t>
    </rPh>
    <rPh sb="444" eb="445">
      <t>ヒ</t>
    </rPh>
    <rPh sb="446" eb="447">
      <t>ツヅ</t>
    </rPh>
    <rPh sb="448" eb="450">
      <t>ケイエイ</t>
    </rPh>
    <rPh sb="450" eb="452">
      <t>カイゼン</t>
    </rPh>
    <rPh sb="453" eb="454">
      <t>ト</t>
    </rPh>
    <rPh sb="455" eb="456">
      <t>ク</t>
    </rPh>
    <rPh sb="489" eb="491">
      <t>ビゾウ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</si>
</sst>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1.04</c:v>
                </c:pt>
                <c:pt idx="1">
                  <c:v>0.86</c:v>
                </c:pt>
                <c:pt idx="2">
                  <c:v>1.08</c:v>
                </c:pt>
                <c:pt idx="3">
                  <c:v>0.95</c:v>
                </c:pt>
                <c:pt idx="4">
                  <c:v>0.86</c:v>
                </c:pt>
              </c:numCache>
            </c:numRef>
          </c:val>
          <c:extLst>
            <c:ext xmlns:c16="http://schemas.microsoft.com/office/drawing/2014/chart" uri="{C3380CC4-5D6E-409C-BE32-E72D297353CC}">
              <c16:uniqueId val="{00000000-8DC4-49AC-B959-ABF30884462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8DC4-49AC-B959-ABF30884462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75.34</c:v>
                </c:pt>
                <c:pt idx="1">
                  <c:v>75.8</c:v>
                </c:pt>
                <c:pt idx="2">
                  <c:v>77.91</c:v>
                </c:pt>
                <c:pt idx="3">
                  <c:v>77.959999999999994</c:v>
                </c:pt>
                <c:pt idx="4">
                  <c:v>81</c:v>
                </c:pt>
              </c:numCache>
            </c:numRef>
          </c:val>
          <c:extLst>
            <c:ext xmlns:c16="http://schemas.microsoft.com/office/drawing/2014/chart" uri="{C3380CC4-5D6E-409C-BE32-E72D297353CC}">
              <c16:uniqueId val="{00000000-D09A-4A52-A55C-55848B2769B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D09A-4A52-A55C-55848B2769B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96.43</c:v>
                </c:pt>
                <c:pt idx="1">
                  <c:v>96.35</c:v>
                </c:pt>
                <c:pt idx="2">
                  <c:v>94.14</c:v>
                </c:pt>
                <c:pt idx="3">
                  <c:v>94.36</c:v>
                </c:pt>
                <c:pt idx="4">
                  <c:v>94.88</c:v>
                </c:pt>
              </c:numCache>
            </c:numRef>
          </c:val>
          <c:extLst>
            <c:ext xmlns:c16="http://schemas.microsoft.com/office/drawing/2014/chart" uri="{C3380CC4-5D6E-409C-BE32-E72D297353CC}">
              <c16:uniqueId val="{00000000-97ED-4E38-BC4C-FDC509E3A3E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97ED-4E38-BC4C-FDC509E3A3E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114.97</c:v>
                </c:pt>
                <c:pt idx="1">
                  <c:v>124.67</c:v>
                </c:pt>
                <c:pt idx="2">
                  <c:v>128.26</c:v>
                </c:pt>
                <c:pt idx="3">
                  <c:v>123.11</c:v>
                </c:pt>
                <c:pt idx="4">
                  <c:v>120.33</c:v>
                </c:pt>
              </c:numCache>
            </c:numRef>
          </c:val>
          <c:extLst>
            <c:ext xmlns:c16="http://schemas.microsoft.com/office/drawing/2014/chart" uri="{C3380CC4-5D6E-409C-BE32-E72D297353CC}">
              <c16:uniqueId val="{00000000-07F0-409E-BF56-F0B729CB649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07F0-409E-BF56-F0B729CB649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44.68</c:v>
                </c:pt>
                <c:pt idx="1">
                  <c:v>44.81</c:v>
                </c:pt>
                <c:pt idx="2">
                  <c:v>46</c:v>
                </c:pt>
                <c:pt idx="3">
                  <c:v>46.34</c:v>
                </c:pt>
                <c:pt idx="4">
                  <c:v>47.46</c:v>
                </c:pt>
              </c:numCache>
            </c:numRef>
          </c:val>
          <c:extLst>
            <c:ext xmlns:c16="http://schemas.microsoft.com/office/drawing/2014/chart" uri="{C3380CC4-5D6E-409C-BE32-E72D297353CC}">
              <c16:uniqueId val="{00000000-E98C-40E4-99E4-E838AB7954C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E98C-40E4-99E4-E838AB7954C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0C-4129-8166-CC21976DF86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550C-4129-8166-CC21976DF86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1A-4CD0-947B-3FBDFAA3011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881A-4CD0-947B-3FBDFAA3011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679.93</c:v>
                </c:pt>
                <c:pt idx="1">
                  <c:v>612.45000000000005</c:v>
                </c:pt>
                <c:pt idx="2">
                  <c:v>671.07</c:v>
                </c:pt>
                <c:pt idx="3">
                  <c:v>671.68</c:v>
                </c:pt>
                <c:pt idx="4">
                  <c:v>748.2</c:v>
                </c:pt>
              </c:numCache>
            </c:numRef>
          </c:val>
          <c:extLst>
            <c:ext xmlns:c16="http://schemas.microsoft.com/office/drawing/2014/chart" uri="{C3380CC4-5D6E-409C-BE32-E72D297353CC}">
              <c16:uniqueId val="{00000000-E2E6-4DA1-A27F-331AD167801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E2E6-4DA1-A27F-331AD167801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231.94</c:v>
                </c:pt>
                <c:pt idx="1">
                  <c:v>213.86</c:v>
                </c:pt>
                <c:pt idx="2">
                  <c:v>190.56</c:v>
                </c:pt>
                <c:pt idx="3">
                  <c:v>171.49</c:v>
                </c:pt>
                <c:pt idx="4">
                  <c:v>176.13</c:v>
                </c:pt>
              </c:numCache>
            </c:numRef>
          </c:val>
          <c:extLst>
            <c:ext xmlns:c16="http://schemas.microsoft.com/office/drawing/2014/chart" uri="{C3380CC4-5D6E-409C-BE32-E72D297353CC}">
              <c16:uniqueId val="{00000000-0B87-4391-96D8-07A08150D1D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0B87-4391-96D8-07A08150D1D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103.77</c:v>
                </c:pt>
                <c:pt idx="1">
                  <c:v>113.61</c:v>
                </c:pt>
                <c:pt idx="2">
                  <c:v>117.29</c:v>
                </c:pt>
                <c:pt idx="3">
                  <c:v>109.92</c:v>
                </c:pt>
                <c:pt idx="4">
                  <c:v>97.55</c:v>
                </c:pt>
              </c:numCache>
            </c:numRef>
          </c:val>
          <c:extLst>
            <c:ext xmlns:c16="http://schemas.microsoft.com/office/drawing/2014/chart" uri="{C3380CC4-5D6E-409C-BE32-E72D297353CC}">
              <c16:uniqueId val="{00000000-4212-4E27-BF3E-63C0A46609C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4212-4E27-BF3E-63C0A46609C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223.37</c:v>
                </c:pt>
                <c:pt idx="1">
                  <c:v>201.49</c:v>
                </c:pt>
                <c:pt idx="2">
                  <c:v>195.98</c:v>
                </c:pt>
                <c:pt idx="3">
                  <c:v>208.9</c:v>
                </c:pt>
                <c:pt idx="4">
                  <c:v>196.03</c:v>
                </c:pt>
              </c:numCache>
            </c:numRef>
          </c:val>
          <c:extLst>
            <c:ext xmlns:c16="http://schemas.microsoft.com/office/drawing/2014/chart" uri="{C3380CC4-5D6E-409C-BE32-E72D297353CC}">
              <c16:uniqueId val="{00000000-2E9A-4657-B227-5C1B495AB05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2E9A-4657-B227-5C1B495AB05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福岡県　志免町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46612</v>
      </c>
      <c r="AM8" s="74"/>
      <c r="AN8" s="74"/>
      <c r="AO8" s="74"/>
      <c r="AP8" s="74"/>
      <c r="AQ8" s="74"/>
      <c r="AR8" s="74"/>
      <c r="AS8" s="74"/>
      <c r="AT8" s="70">
        <f>データ!$S$6</f>
        <v>8.69</v>
      </c>
      <c r="AU8" s="71"/>
      <c r="AV8" s="71"/>
      <c r="AW8" s="71"/>
      <c r="AX8" s="71"/>
      <c r="AY8" s="71"/>
      <c r="AZ8" s="71"/>
      <c r="BA8" s="71"/>
      <c r="BB8" s="73">
        <f>データ!$T$6</f>
        <v>5363.87</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83.82</v>
      </c>
      <c r="J10" s="71"/>
      <c r="K10" s="71"/>
      <c r="L10" s="71"/>
      <c r="M10" s="71"/>
      <c r="N10" s="71"/>
      <c r="O10" s="72"/>
      <c r="P10" s="73">
        <f>データ!$P$6</f>
        <v>99.68</v>
      </c>
      <c r="Q10" s="73"/>
      <c r="R10" s="73"/>
      <c r="S10" s="73"/>
      <c r="T10" s="73"/>
      <c r="U10" s="73"/>
      <c r="V10" s="73"/>
      <c r="W10" s="74">
        <f>データ!$Q$6</f>
        <v>1518</v>
      </c>
      <c r="X10" s="74"/>
      <c r="Y10" s="74"/>
      <c r="Z10" s="74"/>
      <c r="AA10" s="74"/>
      <c r="AB10" s="74"/>
      <c r="AC10" s="74"/>
      <c r="AD10" s="2"/>
      <c r="AE10" s="2"/>
      <c r="AF10" s="2"/>
      <c r="AG10" s="2"/>
      <c r="AH10" s="4"/>
      <c r="AI10" s="4"/>
      <c r="AJ10" s="4"/>
      <c r="AK10" s="4"/>
      <c r="AL10" s="74">
        <f>データ!$U$6</f>
        <v>46359</v>
      </c>
      <c r="AM10" s="74"/>
      <c r="AN10" s="74"/>
      <c r="AO10" s="74"/>
      <c r="AP10" s="74"/>
      <c r="AQ10" s="74"/>
      <c r="AR10" s="74"/>
      <c r="AS10" s="74"/>
      <c r="AT10" s="70">
        <f>データ!$V$6</f>
        <v>8.69</v>
      </c>
      <c r="AU10" s="71"/>
      <c r="AV10" s="71"/>
      <c r="AW10" s="71"/>
      <c r="AX10" s="71"/>
      <c r="AY10" s="71"/>
      <c r="AZ10" s="71"/>
      <c r="BA10" s="71"/>
      <c r="BB10" s="73">
        <f>データ!$W$6</f>
        <v>5334.75</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ww5UoeJWqqnLXDvNy+yVelLB6Wikg2+6riurl3fLw1fZF8wO6kyPfdwED8oENP1bzMHKVx76XpIWPKR8HZIag==" saltValue="cGSaomGXFClwME1q/YRgX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403431</v>
      </c>
      <c r="D6" s="34">
        <f t="shared" si="3"/>
        <v>46</v>
      </c>
      <c r="E6" s="34">
        <f t="shared" si="3"/>
        <v>1</v>
      </c>
      <c r="F6" s="34">
        <f t="shared" si="3"/>
        <v>0</v>
      </c>
      <c r="G6" s="34">
        <f t="shared" si="3"/>
        <v>1</v>
      </c>
      <c r="H6" s="34" t="str">
        <f t="shared" si="3"/>
        <v>福岡県　志免町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83.82</v>
      </c>
      <c r="P6" s="35">
        <f t="shared" si="3"/>
        <v>99.68</v>
      </c>
      <c r="Q6" s="35">
        <f t="shared" si="3"/>
        <v>1518</v>
      </c>
      <c r="R6" s="35">
        <f t="shared" si="3"/>
        <v>46612</v>
      </c>
      <c r="S6" s="35">
        <f t="shared" si="3"/>
        <v>8.69</v>
      </c>
      <c r="T6" s="35">
        <f t="shared" si="3"/>
        <v>5363.87</v>
      </c>
      <c r="U6" s="35">
        <f t="shared" si="3"/>
        <v>46359</v>
      </c>
      <c r="V6" s="35">
        <f t="shared" si="3"/>
        <v>8.69</v>
      </c>
      <c r="W6" s="35">
        <f t="shared" si="3"/>
        <v>5334.75</v>
      </c>
      <c r="X6" s="36">
        <f>IF(X7="",NA(),X7)</f>
        <v>114.97</v>
      </c>
      <c r="Y6" s="36">
        <f t="shared" ref="Y6:AG6" si="4">IF(Y7="",NA(),Y7)</f>
        <v>124.67</v>
      </c>
      <c r="Z6" s="36">
        <f t="shared" si="4"/>
        <v>128.26</v>
      </c>
      <c r="AA6" s="36">
        <f t="shared" si="4"/>
        <v>123.11</v>
      </c>
      <c r="AB6" s="36">
        <f t="shared" si="4"/>
        <v>120.33</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679.93</v>
      </c>
      <c r="AU6" s="36">
        <f t="shared" ref="AU6:BC6" si="6">IF(AU7="",NA(),AU7)</f>
        <v>612.45000000000005</v>
      </c>
      <c r="AV6" s="36">
        <f t="shared" si="6"/>
        <v>671.07</v>
      </c>
      <c r="AW6" s="36">
        <f t="shared" si="6"/>
        <v>671.68</v>
      </c>
      <c r="AX6" s="36">
        <f t="shared" si="6"/>
        <v>748.2</v>
      </c>
      <c r="AY6" s="36">
        <f t="shared" si="6"/>
        <v>377.63</v>
      </c>
      <c r="AZ6" s="36">
        <f t="shared" si="6"/>
        <v>357.34</v>
      </c>
      <c r="BA6" s="36">
        <f t="shared" si="6"/>
        <v>366.03</v>
      </c>
      <c r="BB6" s="36">
        <f t="shared" si="6"/>
        <v>365.18</v>
      </c>
      <c r="BC6" s="36">
        <f t="shared" si="6"/>
        <v>327.77</v>
      </c>
      <c r="BD6" s="35" t="str">
        <f>IF(BD7="","",IF(BD7="-","【-】","【"&amp;SUBSTITUTE(TEXT(BD7,"#,##0.00"),"-","△")&amp;"】"))</f>
        <v>【260.31】</v>
      </c>
      <c r="BE6" s="36">
        <f>IF(BE7="",NA(),BE7)</f>
        <v>231.94</v>
      </c>
      <c r="BF6" s="36">
        <f t="shared" ref="BF6:BN6" si="7">IF(BF7="",NA(),BF7)</f>
        <v>213.86</v>
      </c>
      <c r="BG6" s="36">
        <f t="shared" si="7"/>
        <v>190.56</v>
      </c>
      <c r="BH6" s="36">
        <f t="shared" si="7"/>
        <v>171.49</v>
      </c>
      <c r="BI6" s="36">
        <f t="shared" si="7"/>
        <v>176.13</v>
      </c>
      <c r="BJ6" s="36">
        <f t="shared" si="7"/>
        <v>364.71</v>
      </c>
      <c r="BK6" s="36">
        <f t="shared" si="7"/>
        <v>373.69</v>
      </c>
      <c r="BL6" s="36">
        <f t="shared" si="7"/>
        <v>370.12</v>
      </c>
      <c r="BM6" s="36">
        <f t="shared" si="7"/>
        <v>371.65</v>
      </c>
      <c r="BN6" s="36">
        <f t="shared" si="7"/>
        <v>397.1</v>
      </c>
      <c r="BO6" s="35" t="str">
        <f>IF(BO7="","",IF(BO7="-","【-】","【"&amp;SUBSTITUTE(TEXT(BO7,"#,##0.00"),"-","△")&amp;"】"))</f>
        <v>【275.67】</v>
      </c>
      <c r="BP6" s="36">
        <f>IF(BP7="",NA(),BP7)</f>
        <v>103.77</v>
      </c>
      <c r="BQ6" s="36">
        <f t="shared" ref="BQ6:BY6" si="8">IF(BQ7="",NA(),BQ7)</f>
        <v>113.61</v>
      </c>
      <c r="BR6" s="36">
        <f t="shared" si="8"/>
        <v>117.29</v>
      </c>
      <c r="BS6" s="36">
        <f t="shared" si="8"/>
        <v>109.92</v>
      </c>
      <c r="BT6" s="36">
        <f t="shared" si="8"/>
        <v>97.55</v>
      </c>
      <c r="BU6" s="36">
        <f t="shared" si="8"/>
        <v>100.65</v>
      </c>
      <c r="BV6" s="36">
        <f t="shared" si="8"/>
        <v>99.87</v>
      </c>
      <c r="BW6" s="36">
        <f t="shared" si="8"/>
        <v>100.42</v>
      </c>
      <c r="BX6" s="36">
        <f t="shared" si="8"/>
        <v>98.77</v>
      </c>
      <c r="BY6" s="36">
        <f t="shared" si="8"/>
        <v>95.79</v>
      </c>
      <c r="BZ6" s="35" t="str">
        <f>IF(BZ7="","",IF(BZ7="-","【-】","【"&amp;SUBSTITUTE(TEXT(BZ7,"#,##0.00"),"-","△")&amp;"】"))</f>
        <v>【100.05】</v>
      </c>
      <c r="CA6" s="36">
        <f>IF(CA7="",NA(),CA7)</f>
        <v>223.37</v>
      </c>
      <c r="CB6" s="36">
        <f t="shared" ref="CB6:CJ6" si="9">IF(CB7="",NA(),CB7)</f>
        <v>201.49</v>
      </c>
      <c r="CC6" s="36">
        <f t="shared" si="9"/>
        <v>195.98</v>
      </c>
      <c r="CD6" s="36">
        <f t="shared" si="9"/>
        <v>208.9</v>
      </c>
      <c r="CE6" s="36">
        <f t="shared" si="9"/>
        <v>196.03</v>
      </c>
      <c r="CF6" s="36">
        <f t="shared" si="9"/>
        <v>170.19</v>
      </c>
      <c r="CG6" s="36">
        <f t="shared" si="9"/>
        <v>171.81</v>
      </c>
      <c r="CH6" s="36">
        <f t="shared" si="9"/>
        <v>171.67</v>
      </c>
      <c r="CI6" s="36">
        <f t="shared" si="9"/>
        <v>173.67</v>
      </c>
      <c r="CJ6" s="36">
        <f t="shared" si="9"/>
        <v>171.13</v>
      </c>
      <c r="CK6" s="35" t="str">
        <f>IF(CK7="","",IF(CK7="-","【-】","【"&amp;SUBSTITUTE(TEXT(CK7,"#,##0.00"),"-","△")&amp;"】"))</f>
        <v>【166.40】</v>
      </c>
      <c r="CL6" s="36">
        <f>IF(CL7="",NA(),CL7)</f>
        <v>75.34</v>
      </c>
      <c r="CM6" s="36">
        <f t="shared" ref="CM6:CU6" si="10">IF(CM7="",NA(),CM7)</f>
        <v>75.8</v>
      </c>
      <c r="CN6" s="36">
        <f t="shared" si="10"/>
        <v>77.91</v>
      </c>
      <c r="CO6" s="36">
        <f t="shared" si="10"/>
        <v>77.959999999999994</v>
      </c>
      <c r="CP6" s="36">
        <f t="shared" si="10"/>
        <v>81</v>
      </c>
      <c r="CQ6" s="36">
        <f t="shared" si="10"/>
        <v>59.01</v>
      </c>
      <c r="CR6" s="36">
        <f t="shared" si="10"/>
        <v>60.03</v>
      </c>
      <c r="CS6" s="36">
        <f t="shared" si="10"/>
        <v>59.74</v>
      </c>
      <c r="CT6" s="36">
        <f t="shared" si="10"/>
        <v>59.67</v>
      </c>
      <c r="CU6" s="36">
        <f t="shared" si="10"/>
        <v>60.12</v>
      </c>
      <c r="CV6" s="35" t="str">
        <f>IF(CV7="","",IF(CV7="-","【-】","【"&amp;SUBSTITUTE(TEXT(CV7,"#,##0.00"),"-","△")&amp;"】"))</f>
        <v>【60.69】</v>
      </c>
      <c r="CW6" s="36">
        <f>IF(CW7="",NA(),CW7)</f>
        <v>96.43</v>
      </c>
      <c r="CX6" s="36">
        <f t="shared" ref="CX6:DF6" si="11">IF(CX7="",NA(),CX7)</f>
        <v>96.35</v>
      </c>
      <c r="CY6" s="36">
        <f t="shared" si="11"/>
        <v>94.14</v>
      </c>
      <c r="CZ6" s="36">
        <f t="shared" si="11"/>
        <v>94.36</v>
      </c>
      <c r="DA6" s="36">
        <f t="shared" si="11"/>
        <v>94.88</v>
      </c>
      <c r="DB6" s="36">
        <f t="shared" si="11"/>
        <v>85.37</v>
      </c>
      <c r="DC6" s="36">
        <f t="shared" si="11"/>
        <v>84.81</v>
      </c>
      <c r="DD6" s="36">
        <f t="shared" si="11"/>
        <v>84.8</v>
      </c>
      <c r="DE6" s="36">
        <f t="shared" si="11"/>
        <v>84.6</v>
      </c>
      <c r="DF6" s="36">
        <f t="shared" si="11"/>
        <v>84.24</v>
      </c>
      <c r="DG6" s="35" t="str">
        <f>IF(DG7="","",IF(DG7="-","【-】","【"&amp;SUBSTITUTE(TEXT(DG7,"#,##0.00"),"-","△")&amp;"】"))</f>
        <v>【89.82】</v>
      </c>
      <c r="DH6" s="36">
        <f>IF(DH7="",NA(),DH7)</f>
        <v>44.68</v>
      </c>
      <c r="DI6" s="36">
        <f t="shared" ref="DI6:DQ6" si="12">IF(DI7="",NA(),DI7)</f>
        <v>44.81</v>
      </c>
      <c r="DJ6" s="36">
        <f t="shared" si="12"/>
        <v>46</v>
      </c>
      <c r="DK6" s="36">
        <f t="shared" si="12"/>
        <v>46.34</v>
      </c>
      <c r="DL6" s="36">
        <f t="shared" si="12"/>
        <v>47.46</v>
      </c>
      <c r="DM6" s="36">
        <f t="shared" si="12"/>
        <v>46.9</v>
      </c>
      <c r="DN6" s="36">
        <f t="shared" si="12"/>
        <v>47.28</v>
      </c>
      <c r="DO6" s="36">
        <f t="shared" si="12"/>
        <v>47.66</v>
      </c>
      <c r="DP6" s="36">
        <f t="shared" si="12"/>
        <v>48.17</v>
      </c>
      <c r="DQ6" s="36">
        <f t="shared" si="12"/>
        <v>48.83</v>
      </c>
      <c r="DR6" s="35" t="str">
        <f>IF(DR7="","",IF(DR7="-","【-】","【"&amp;SUBSTITUTE(TEXT(DR7,"#,##0.00"),"-","△")&amp;"】"))</f>
        <v>【50.19】</v>
      </c>
      <c r="DS6" s="35">
        <f>IF(DS7="",NA(),DS7)</f>
        <v>0</v>
      </c>
      <c r="DT6" s="35">
        <f t="shared" ref="DT6:EB6" si="13">IF(DT7="",NA(),DT7)</f>
        <v>0</v>
      </c>
      <c r="DU6" s="35">
        <f t="shared" si="13"/>
        <v>0</v>
      </c>
      <c r="DV6" s="35">
        <f t="shared" si="13"/>
        <v>0</v>
      </c>
      <c r="DW6" s="35">
        <f t="shared" si="13"/>
        <v>0</v>
      </c>
      <c r="DX6" s="36">
        <f t="shared" si="13"/>
        <v>12.03</v>
      </c>
      <c r="DY6" s="36">
        <f t="shared" si="13"/>
        <v>12.19</v>
      </c>
      <c r="DZ6" s="36">
        <f t="shared" si="13"/>
        <v>15.1</v>
      </c>
      <c r="EA6" s="36">
        <f t="shared" si="13"/>
        <v>17.12</v>
      </c>
      <c r="EB6" s="36">
        <f t="shared" si="13"/>
        <v>18.18</v>
      </c>
      <c r="EC6" s="35" t="str">
        <f>IF(EC7="","",IF(EC7="-","【-】","【"&amp;SUBSTITUTE(TEXT(EC7,"#,##0.00"),"-","△")&amp;"】"))</f>
        <v>【20.63】</v>
      </c>
      <c r="ED6" s="36">
        <f>IF(ED7="",NA(),ED7)</f>
        <v>1.04</v>
      </c>
      <c r="EE6" s="36">
        <f t="shared" ref="EE6:EM6" si="14">IF(EE7="",NA(),EE7)</f>
        <v>0.86</v>
      </c>
      <c r="EF6" s="36">
        <f t="shared" si="14"/>
        <v>1.08</v>
      </c>
      <c r="EG6" s="36">
        <f t="shared" si="14"/>
        <v>0.95</v>
      </c>
      <c r="EH6" s="36">
        <f t="shared" si="14"/>
        <v>0.86</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403431</v>
      </c>
      <c r="D7" s="38">
        <v>46</v>
      </c>
      <c r="E7" s="38">
        <v>1</v>
      </c>
      <c r="F7" s="38">
        <v>0</v>
      </c>
      <c r="G7" s="38">
        <v>1</v>
      </c>
      <c r="H7" s="38" t="s">
        <v>92</v>
      </c>
      <c r="I7" s="38" t="s">
        <v>93</v>
      </c>
      <c r="J7" s="38" t="s">
        <v>94</v>
      </c>
      <c r="K7" s="38" t="s">
        <v>95</v>
      </c>
      <c r="L7" s="38" t="s">
        <v>96</v>
      </c>
      <c r="M7" s="38" t="s">
        <v>97</v>
      </c>
      <c r="N7" s="39" t="s">
        <v>98</v>
      </c>
      <c r="O7" s="39">
        <v>83.82</v>
      </c>
      <c r="P7" s="39">
        <v>99.68</v>
      </c>
      <c r="Q7" s="39">
        <v>1518</v>
      </c>
      <c r="R7" s="39">
        <v>46612</v>
      </c>
      <c r="S7" s="39">
        <v>8.69</v>
      </c>
      <c r="T7" s="39">
        <v>5363.87</v>
      </c>
      <c r="U7" s="39">
        <v>46359</v>
      </c>
      <c r="V7" s="39">
        <v>8.69</v>
      </c>
      <c r="W7" s="39">
        <v>5334.75</v>
      </c>
      <c r="X7" s="39">
        <v>114.97</v>
      </c>
      <c r="Y7" s="39">
        <v>124.67</v>
      </c>
      <c r="Z7" s="39">
        <v>128.26</v>
      </c>
      <c r="AA7" s="39">
        <v>123.11</v>
      </c>
      <c r="AB7" s="39">
        <v>120.33</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679.93</v>
      </c>
      <c r="AU7" s="39">
        <v>612.45000000000005</v>
      </c>
      <c r="AV7" s="39">
        <v>671.07</v>
      </c>
      <c r="AW7" s="39">
        <v>671.68</v>
      </c>
      <c r="AX7" s="39">
        <v>748.2</v>
      </c>
      <c r="AY7" s="39">
        <v>377.63</v>
      </c>
      <c r="AZ7" s="39">
        <v>357.34</v>
      </c>
      <c r="BA7" s="39">
        <v>366.03</v>
      </c>
      <c r="BB7" s="39">
        <v>365.18</v>
      </c>
      <c r="BC7" s="39">
        <v>327.77</v>
      </c>
      <c r="BD7" s="39">
        <v>260.31</v>
      </c>
      <c r="BE7" s="39">
        <v>231.94</v>
      </c>
      <c r="BF7" s="39">
        <v>213.86</v>
      </c>
      <c r="BG7" s="39">
        <v>190.56</v>
      </c>
      <c r="BH7" s="39">
        <v>171.49</v>
      </c>
      <c r="BI7" s="39">
        <v>176.13</v>
      </c>
      <c r="BJ7" s="39">
        <v>364.71</v>
      </c>
      <c r="BK7" s="39">
        <v>373.69</v>
      </c>
      <c r="BL7" s="39">
        <v>370.12</v>
      </c>
      <c r="BM7" s="39">
        <v>371.65</v>
      </c>
      <c r="BN7" s="39">
        <v>397.1</v>
      </c>
      <c r="BO7" s="39">
        <v>275.67</v>
      </c>
      <c r="BP7" s="39">
        <v>103.77</v>
      </c>
      <c r="BQ7" s="39">
        <v>113.61</v>
      </c>
      <c r="BR7" s="39">
        <v>117.29</v>
      </c>
      <c r="BS7" s="39">
        <v>109.92</v>
      </c>
      <c r="BT7" s="39">
        <v>97.55</v>
      </c>
      <c r="BU7" s="39">
        <v>100.65</v>
      </c>
      <c r="BV7" s="39">
        <v>99.87</v>
      </c>
      <c r="BW7" s="39">
        <v>100.42</v>
      </c>
      <c r="BX7" s="39">
        <v>98.77</v>
      </c>
      <c r="BY7" s="39">
        <v>95.79</v>
      </c>
      <c r="BZ7" s="39">
        <v>100.05</v>
      </c>
      <c r="CA7" s="39">
        <v>223.37</v>
      </c>
      <c r="CB7" s="39">
        <v>201.49</v>
      </c>
      <c r="CC7" s="39">
        <v>195.98</v>
      </c>
      <c r="CD7" s="39">
        <v>208.9</v>
      </c>
      <c r="CE7" s="39">
        <v>196.03</v>
      </c>
      <c r="CF7" s="39">
        <v>170.19</v>
      </c>
      <c r="CG7" s="39">
        <v>171.81</v>
      </c>
      <c r="CH7" s="39">
        <v>171.67</v>
      </c>
      <c r="CI7" s="39">
        <v>173.67</v>
      </c>
      <c r="CJ7" s="39">
        <v>171.13</v>
      </c>
      <c r="CK7" s="39">
        <v>166.4</v>
      </c>
      <c r="CL7" s="39">
        <v>75.34</v>
      </c>
      <c r="CM7" s="39">
        <v>75.8</v>
      </c>
      <c r="CN7" s="39">
        <v>77.91</v>
      </c>
      <c r="CO7" s="39">
        <v>77.959999999999994</v>
      </c>
      <c r="CP7" s="39">
        <v>81</v>
      </c>
      <c r="CQ7" s="39">
        <v>59.01</v>
      </c>
      <c r="CR7" s="39">
        <v>60.03</v>
      </c>
      <c r="CS7" s="39">
        <v>59.74</v>
      </c>
      <c r="CT7" s="39">
        <v>59.67</v>
      </c>
      <c r="CU7" s="39">
        <v>60.12</v>
      </c>
      <c r="CV7" s="39">
        <v>60.69</v>
      </c>
      <c r="CW7" s="39">
        <v>96.43</v>
      </c>
      <c r="CX7" s="39">
        <v>96.35</v>
      </c>
      <c r="CY7" s="39">
        <v>94.14</v>
      </c>
      <c r="CZ7" s="39">
        <v>94.36</v>
      </c>
      <c r="DA7" s="39">
        <v>94.88</v>
      </c>
      <c r="DB7" s="39">
        <v>85.37</v>
      </c>
      <c r="DC7" s="39">
        <v>84.81</v>
      </c>
      <c r="DD7" s="39">
        <v>84.8</v>
      </c>
      <c r="DE7" s="39">
        <v>84.6</v>
      </c>
      <c r="DF7" s="39">
        <v>84.24</v>
      </c>
      <c r="DG7" s="39">
        <v>89.82</v>
      </c>
      <c r="DH7" s="39">
        <v>44.68</v>
      </c>
      <c r="DI7" s="39">
        <v>44.81</v>
      </c>
      <c r="DJ7" s="39">
        <v>46</v>
      </c>
      <c r="DK7" s="39">
        <v>46.34</v>
      </c>
      <c r="DL7" s="39">
        <v>47.46</v>
      </c>
      <c r="DM7" s="39">
        <v>46.9</v>
      </c>
      <c r="DN7" s="39">
        <v>47.28</v>
      </c>
      <c r="DO7" s="39">
        <v>47.66</v>
      </c>
      <c r="DP7" s="39">
        <v>48.17</v>
      </c>
      <c r="DQ7" s="39">
        <v>48.83</v>
      </c>
      <c r="DR7" s="39">
        <v>50.19</v>
      </c>
      <c r="DS7" s="39">
        <v>0</v>
      </c>
      <c r="DT7" s="39">
        <v>0</v>
      </c>
      <c r="DU7" s="39">
        <v>0</v>
      </c>
      <c r="DV7" s="39">
        <v>0</v>
      </c>
      <c r="DW7" s="39">
        <v>0</v>
      </c>
      <c r="DX7" s="39">
        <v>12.03</v>
      </c>
      <c r="DY7" s="39">
        <v>12.19</v>
      </c>
      <c r="DZ7" s="39">
        <v>15.1</v>
      </c>
      <c r="EA7" s="39">
        <v>17.12</v>
      </c>
      <c r="EB7" s="39">
        <v>18.18</v>
      </c>
      <c r="EC7" s="39">
        <v>20.63</v>
      </c>
      <c r="ED7" s="39">
        <v>1.04</v>
      </c>
      <c r="EE7" s="39">
        <v>0.86</v>
      </c>
      <c r="EF7" s="39">
        <v>1.08</v>
      </c>
      <c r="EG7" s="39">
        <v>0.95</v>
      </c>
      <c r="EH7" s="39">
        <v>0.86</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DATEVALUE($B7+12-B11&amp;"/1/"&amp;B12)</f>
        <v>46753</v>
      </c>
      <c r="C10" s="43">
        <f>DATEVALUE($B7+12-C11&amp;"/1/"&amp;C12)</f>
        <v>47119</v>
      </c>
      <c r="D10" s="43">
        <f>DATEVALUE($B7+12-D11&amp;"/1/"&amp;D12)</f>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安武　生雄</cp:lastModifiedBy>
  <cp:lastPrinted>2022-01-13T05:36:15Z</cp:lastPrinted>
  <dcterms:created xsi:type="dcterms:W3CDTF">2021-12-03T06:57:34Z</dcterms:created>
  <dcterms:modified xsi:type="dcterms:W3CDTF">2022-01-17T01:07:50Z</dcterms:modified>
  <cp:category/>
</cp:coreProperties>
</file>