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4年度分" sheetId="1" r:id="rId1"/>
    <sheet name="13年度分" sheetId="2" r:id="rId2"/>
    <sheet name="12年度分" sheetId="3" r:id="rId3"/>
    <sheet name="11年度分 " sheetId="4" r:id="rId4"/>
    <sheet name="10年度分 " sheetId="5" r:id="rId5"/>
    <sheet name="Sheet2" sheetId="6" r:id="rId6"/>
    <sheet name="Sheet3" sheetId="7" r:id="rId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<sst xmlns="http://schemas.openxmlformats.org/spreadsheetml/2006/main" count="778" uniqueCount="182">
  <si>
    <t>団体名</t>
  </si>
  <si>
    <t>類型</t>
  </si>
  <si>
    <t>地方税</t>
  </si>
  <si>
    <t>地方譲与税</t>
  </si>
  <si>
    <t>利子割交付金</t>
  </si>
  <si>
    <t>地方消費税交付金</t>
  </si>
  <si>
    <t>特別地方消費税</t>
  </si>
  <si>
    <t>自動車取得税交付金</t>
  </si>
  <si>
    <t>地方特例交付金</t>
  </si>
  <si>
    <t>地方交付税</t>
  </si>
  <si>
    <t>内</t>
  </si>
  <si>
    <t>訳</t>
  </si>
  <si>
    <t>普通交付税</t>
  </si>
  <si>
    <t>特別交付税</t>
  </si>
  <si>
    <t>（一般財源計）</t>
  </si>
  <si>
    <t>交通安全交付金</t>
  </si>
  <si>
    <t>分担金・負担金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</si>
  <si>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</si>
  <si>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</si>
  <si>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</si>
  <si>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</si>
  <si>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</si>
  <si>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</si>
  <si>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</si>
  <si>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</si>
  <si>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</si>
  <si>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</si>
  <si>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歳入合計（A）</t>
  </si>
  <si>
    <t>志免町</t>
  </si>
  <si>
    <t>Ⅷ－４</t>
  </si>
  <si>
    <t>決算額</t>
  </si>
  <si>
    <t>平成１２年度普通会計決算の概要</t>
  </si>
  <si>
    <t>１２国調人口</t>
  </si>
  <si>
    <t>13.3.31住基人口</t>
  </si>
  <si>
    <t>37,794人</t>
  </si>
  <si>
    <t>38,050人</t>
  </si>
  <si>
    <t>人件費</t>
  </si>
  <si>
    <t>うち職員給</t>
  </si>
  <si>
    <t>扶助費</t>
  </si>
  <si>
    <t>公債費</t>
  </si>
  <si>
    <t>元利償還金</t>
  </si>
  <si>
    <t>一時借入金</t>
  </si>
  <si>
    <t>（小計）</t>
  </si>
  <si>
    <t>物件費</t>
  </si>
  <si>
    <t>維持補修費</t>
  </si>
  <si>
    <t>補助費等</t>
  </si>
  <si>
    <t>うち一組分</t>
  </si>
  <si>
    <t>積立金</t>
  </si>
  <si>
    <t>投資・出資・貸付金</t>
  </si>
  <si>
    <t>繰出金</t>
  </si>
  <si>
    <t>前年度繰上充用額</t>
  </si>
  <si>
    <t>投資的経費</t>
  </si>
  <si>
    <t>うち人件費</t>
  </si>
  <si>
    <t>普通建設事業費</t>
  </si>
  <si>
    <t>補助事業費</t>
  </si>
  <si>
    <t>単独事業費</t>
  </si>
  <si>
    <t>その他</t>
  </si>
  <si>
    <t>災害復旧事業費</t>
  </si>
  <si>
    <t>失業対策事業費</t>
  </si>
  <si>
    <t>8.７K㎡</t>
  </si>
  <si>
    <t>職員数</t>
  </si>
  <si>
    <t>人</t>
  </si>
  <si>
    <t>一般職員</t>
  </si>
  <si>
    <t>歳入歳出差引</t>
  </si>
  <si>
    <t>（A)-(B)</t>
  </si>
  <si>
    <t>翌年度繰越財源</t>
  </si>
  <si>
    <t>実質収支</t>
  </si>
  <si>
    <t>単年度収支</t>
  </si>
  <si>
    <t>積立金（財調）</t>
  </si>
  <si>
    <t>繰上償還金</t>
  </si>
  <si>
    <t>積立金取崩し額</t>
  </si>
  <si>
    <t>実質単年度収支</t>
  </si>
  <si>
    <t>歳出決算倍率</t>
  </si>
  <si>
    <t>（B)/（C)</t>
  </si>
  <si>
    <t>経常一財収入</t>
  </si>
  <si>
    <t>経常経費充当一財</t>
  </si>
  <si>
    <t>うち技能労務職</t>
  </si>
  <si>
    <t>教育公務員</t>
  </si>
  <si>
    <t>消防職員</t>
  </si>
  <si>
    <t>標準税収入</t>
  </si>
  <si>
    <t>計</t>
  </si>
  <si>
    <t>税収入状況（現年課税分）</t>
  </si>
  <si>
    <t>調定済額</t>
  </si>
  <si>
    <t>収入済額</t>
  </si>
  <si>
    <t>徴収率（％）</t>
  </si>
  <si>
    <t>財政力指数の状況</t>
  </si>
  <si>
    <t>基準財政収入額</t>
  </si>
  <si>
    <t>基準財政需要額</t>
  </si>
  <si>
    <t>財政力指数(3ヶ年）</t>
  </si>
  <si>
    <t>公債費比率の状況（％）</t>
  </si>
  <si>
    <t>公債費比率</t>
  </si>
  <si>
    <t>公債費負担比率</t>
  </si>
  <si>
    <t>起債</t>
  </si>
  <si>
    <t>制限</t>
  </si>
  <si>
    <t>比率</t>
  </si>
  <si>
    <t>１０年度</t>
  </si>
  <si>
    <t>１１年度</t>
  </si>
  <si>
    <t>１２年度</t>
  </si>
  <si>
    <t>10～12平均</t>
  </si>
  <si>
    <t>その他の指標</t>
  </si>
  <si>
    <t>実質収支比率（％）</t>
  </si>
  <si>
    <t>経常一般財源比率</t>
  </si>
  <si>
    <t>経常収支比率</t>
  </si>
  <si>
    <t>うち公債費</t>
  </si>
  <si>
    <t>臨時職員</t>
  </si>
  <si>
    <t>合計</t>
  </si>
  <si>
    <t>財調基金</t>
  </si>
  <si>
    <t>減債基金</t>
  </si>
  <si>
    <t>政府資金</t>
  </si>
  <si>
    <t>地方債</t>
  </si>
  <si>
    <t>現在高</t>
  </si>
  <si>
    <t>現債高倍率</t>
  </si>
  <si>
    <t>物件の購入</t>
  </si>
  <si>
    <t>保証又</t>
  </si>
  <si>
    <t>は補償</t>
  </si>
  <si>
    <t>確定</t>
  </si>
  <si>
    <t>未定</t>
  </si>
  <si>
    <t>実質的なもの</t>
  </si>
  <si>
    <t>土地開発基金現在高</t>
  </si>
  <si>
    <t>債務負担行為額（翌年度以降支出予定）</t>
  </si>
  <si>
    <t>義務的経費</t>
  </si>
  <si>
    <t>うち単独事業費</t>
  </si>
  <si>
    <t>公営事業等への繰出し</t>
  </si>
  <si>
    <t>国民健康保険事業</t>
  </si>
  <si>
    <t>老人保健医療事業</t>
  </si>
  <si>
    <t>下水道事業</t>
  </si>
  <si>
    <t>歳入総額（A）</t>
  </si>
  <si>
    <t>歳出総額（B）</t>
  </si>
  <si>
    <t>区        分</t>
  </si>
  <si>
    <t>区         分</t>
  </si>
  <si>
    <t>収     支     状     況</t>
  </si>
  <si>
    <t>標準財政規模（C）</t>
  </si>
  <si>
    <t>面 積</t>
  </si>
  <si>
    <t>歳出合計（B）</t>
  </si>
  <si>
    <t xml:space="preserve"> </t>
  </si>
  <si>
    <t xml:space="preserve"> </t>
  </si>
  <si>
    <t xml:space="preserve"> </t>
  </si>
  <si>
    <t>（％）</t>
  </si>
  <si>
    <t>現在高</t>
  </si>
  <si>
    <t>〔単位：千円〕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</si>
  <si>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</si>
  <si>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</si>
  <si>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</si>
  <si>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</si>
  <si>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</si>
  <si>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</si>
  <si>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 xml:space="preserve"> </t>
  </si>
  <si>
    <t>（％）</t>
  </si>
  <si>
    <t>（B)/（C)</t>
  </si>
  <si>
    <t>平成１１年度普通会計決算の概要</t>
  </si>
  <si>
    <t>７国調人口</t>
  </si>
  <si>
    <t>12.3.31住基人口</t>
  </si>
  <si>
    <t>36,199人</t>
  </si>
  <si>
    <t>38,036人</t>
  </si>
  <si>
    <t>９年度</t>
  </si>
  <si>
    <t>9～11平均</t>
  </si>
  <si>
    <t>平成１０年度普通会計決算の概要</t>
  </si>
  <si>
    <t>11.3.31住基人口</t>
  </si>
  <si>
    <t>37,843人</t>
  </si>
  <si>
    <t>８年度</t>
  </si>
  <si>
    <t>8～10平均</t>
  </si>
  <si>
    <t>平成１３年度普通会計決算の概要</t>
  </si>
  <si>
    <t>14.3.31住基人口</t>
  </si>
  <si>
    <t>38,340人</t>
  </si>
  <si>
    <t>１３年度</t>
  </si>
  <si>
    <t>11～13平均</t>
  </si>
  <si>
    <t>歳出決算額構成比の状況</t>
  </si>
  <si>
    <t>Ⅷ－４</t>
  </si>
  <si>
    <t>8.７K㎡</t>
  </si>
  <si>
    <t xml:space="preserve"> </t>
  </si>
  <si>
    <t xml:space="preserve"> </t>
  </si>
  <si>
    <t>（A)-(B)</t>
  </si>
  <si>
    <t xml:space="preserve"> </t>
  </si>
  <si>
    <t>（％）</t>
  </si>
  <si>
    <t>（B)/（C)</t>
  </si>
  <si>
    <t>平成１４年度普通会計決算の概要</t>
  </si>
  <si>
    <t>15.3.31住基人口</t>
  </si>
  <si>
    <t>38,773人</t>
  </si>
  <si>
    <t>１３　年　度</t>
  </si>
  <si>
    <t>１２　年　度</t>
  </si>
  <si>
    <t>１４　年　度</t>
  </si>
  <si>
    <t>12～14平均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</si>
</sst>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0;&quot;▲ &quot;#,##0.00"/>
    <numFmt numFmtId="178" formatCode="0.0_ "/>
    <numFmt numFmtId="179" formatCode="0.0%"/>
    <numFmt numFmtId="180" formatCode="#,##0_ ;[Red]\-#,##0\ "/>
    <numFmt numFmtId="181" formatCode="#,##0.0_ ;[Red]\-#,##0.0\ "/>
    <numFmt numFmtId="182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Font="1" applyBorder="1" applyAlignment="1">
      <alignment horizontal="right"/>
    </xf>
    <xf numFmtId="38" fontId="0" fillId="0" borderId="5" xfId="17" applyFont="1" applyBorder="1" applyAlignment="1">
      <alignment horizontal="distributed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38" fontId="0" fillId="0" borderId="7" xfId="17" applyBorder="1" applyAlignment="1">
      <alignment/>
    </xf>
    <xf numFmtId="38" fontId="0" fillId="0" borderId="1" xfId="17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0" fontId="0" fillId="0" borderId="12" xfId="0" applyBorder="1" applyAlignment="1">
      <alignment/>
    </xf>
    <xf numFmtId="38" fontId="0" fillId="0" borderId="13" xfId="17" applyBorder="1" applyAlignment="1">
      <alignment/>
    </xf>
    <xf numFmtId="0" fontId="0" fillId="0" borderId="14" xfId="0" applyBorder="1" applyAlignment="1">
      <alignment/>
    </xf>
    <xf numFmtId="179" fontId="0" fillId="0" borderId="11" xfId="15" applyNumberFormat="1" applyBorder="1" applyAlignment="1">
      <alignment/>
    </xf>
    <xf numFmtId="0" fontId="0" fillId="0" borderId="11" xfId="17" applyNumberFormat="1" applyFont="1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1" xfId="17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38" fontId="0" fillId="0" borderId="20" xfId="17" applyBorder="1" applyAlignment="1">
      <alignment/>
    </xf>
    <xf numFmtId="0" fontId="6" fillId="0" borderId="7" xfId="0" applyFont="1" applyBorder="1" applyAlignment="1">
      <alignment/>
    </xf>
    <xf numFmtId="38" fontId="0" fillId="0" borderId="1" xfId="17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38" fontId="2" fillId="0" borderId="0" xfId="17" applyFont="1" applyAlignment="1">
      <alignment/>
    </xf>
    <xf numFmtId="38" fontId="0" fillId="0" borderId="0" xfId="17" applyAlignment="1">
      <alignment/>
    </xf>
    <xf numFmtId="38" fontId="0" fillId="0" borderId="5" xfId="17" applyFont="1" applyBorder="1" applyAlignment="1">
      <alignment horizontal="distributed" vertical="center"/>
    </xf>
    <xf numFmtId="38" fontId="0" fillId="0" borderId="7" xfId="17" applyBorder="1" applyAlignment="1">
      <alignment/>
    </xf>
    <xf numFmtId="38" fontId="0" fillId="0" borderId="1" xfId="17" applyBorder="1" applyAlignment="1">
      <alignment horizontal="center"/>
    </xf>
    <xf numFmtId="38" fontId="0" fillId="0" borderId="4" xfId="17" applyFont="1" applyBorder="1" applyAlignment="1">
      <alignment horizontal="right"/>
    </xf>
    <xf numFmtId="38" fontId="0" fillId="0" borderId="8" xfId="17" applyBorder="1" applyAlignment="1">
      <alignment/>
    </xf>
    <xf numFmtId="38" fontId="0" fillId="0" borderId="2" xfId="17" applyBorder="1" applyAlignment="1">
      <alignment/>
    </xf>
    <xf numFmtId="38" fontId="0" fillId="0" borderId="9" xfId="17" applyBorder="1" applyAlignment="1">
      <alignment horizontal="distributed"/>
    </xf>
    <xf numFmtId="38" fontId="0" fillId="0" borderId="1" xfId="17" applyBorder="1" applyAlignment="1">
      <alignment/>
    </xf>
    <xf numFmtId="38" fontId="0" fillId="0" borderId="10" xfId="17" applyBorder="1" applyAlignment="1">
      <alignment/>
    </xf>
    <xf numFmtId="38" fontId="0" fillId="0" borderId="13" xfId="17" applyBorder="1" applyAlignment="1">
      <alignment/>
    </xf>
    <xf numFmtId="38" fontId="0" fillId="0" borderId="11" xfId="17" applyBorder="1" applyAlignment="1">
      <alignment/>
    </xf>
    <xf numFmtId="0" fontId="0" fillId="0" borderId="11" xfId="17" applyNumberFormat="1" applyBorder="1" applyAlignment="1">
      <alignment/>
    </xf>
    <xf numFmtId="179" fontId="0" fillId="0" borderId="11" xfId="15" applyNumberFormat="1" applyBorder="1" applyAlignment="1">
      <alignment/>
    </xf>
    <xf numFmtId="38" fontId="0" fillId="0" borderId="18" xfId="17" applyBorder="1" applyAlignment="1">
      <alignment/>
    </xf>
    <xf numFmtId="38" fontId="0" fillId="0" borderId="19" xfId="17" applyBorder="1" applyAlignment="1">
      <alignment/>
    </xf>
    <xf numFmtId="0" fontId="0" fillId="0" borderId="11" xfId="17" applyNumberFormat="1" applyFont="1" applyBorder="1" applyAlignment="1">
      <alignment/>
    </xf>
    <xf numFmtId="38" fontId="0" fillId="0" borderId="20" xfId="17" applyBorder="1" applyAlignment="1">
      <alignment/>
    </xf>
    <xf numFmtId="0" fontId="0" fillId="0" borderId="1" xfId="17" applyNumberFormat="1" applyBorder="1" applyAlignment="1">
      <alignment/>
    </xf>
    <xf numFmtId="178" fontId="0" fillId="0" borderId="11" xfId="17" applyNumberFormat="1" applyBorder="1" applyAlignment="1">
      <alignment/>
    </xf>
    <xf numFmtId="181" fontId="0" fillId="0" borderId="10" xfId="17" applyNumberFormat="1" applyBorder="1" applyAlignment="1">
      <alignment/>
    </xf>
    <xf numFmtId="181" fontId="0" fillId="0" borderId="11" xfId="17" applyNumberFormat="1" applyBorder="1" applyAlignment="1">
      <alignment/>
    </xf>
    <xf numFmtId="179" fontId="0" fillId="0" borderId="1" xfId="15" applyNumberFormat="1" applyBorder="1" applyAlignment="1">
      <alignment/>
    </xf>
    <xf numFmtId="179" fontId="0" fillId="0" borderId="10" xfId="17" applyNumberFormat="1" applyBorder="1" applyAlignment="1">
      <alignment/>
    </xf>
    <xf numFmtId="179" fontId="0" fillId="0" borderId="10" xfId="15" applyNumberFormat="1" applyBorder="1" applyAlignment="1">
      <alignment/>
    </xf>
    <xf numFmtId="179" fontId="0" fillId="0" borderId="2" xfId="15" applyNumberFormat="1" applyBorder="1" applyAlignment="1">
      <alignment/>
    </xf>
    <xf numFmtId="38" fontId="0" fillId="0" borderId="10" xfId="17" applyFont="1" applyBorder="1" applyAlignment="1">
      <alignment/>
    </xf>
    <xf numFmtId="178" fontId="0" fillId="0" borderId="1" xfId="17" applyNumberFormat="1" applyBorder="1" applyAlignment="1">
      <alignment/>
    </xf>
    <xf numFmtId="179" fontId="0" fillId="0" borderId="1" xfId="17" applyNumberFormat="1" applyBorder="1" applyAlignment="1">
      <alignment/>
    </xf>
    <xf numFmtId="179" fontId="0" fillId="0" borderId="11" xfId="17" applyNumberFormat="1" applyBorder="1" applyAlignment="1">
      <alignment/>
    </xf>
    <xf numFmtId="179" fontId="0" fillId="0" borderId="2" xfId="17" applyNumberFormat="1" applyBorder="1" applyAlignment="1">
      <alignment/>
    </xf>
    <xf numFmtId="38" fontId="0" fillId="0" borderId="2" xfId="17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37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42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3" xfId="17" applyBorder="1" applyAlignment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7" fontId="0" fillId="0" borderId="11" xfId="17" applyNumberFormat="1" applyBorder="1" applyAlignment="1">
      <alignment vertical="center"/>
    </xf>
    <xf numFmtId="177" fontId="0" fillId="0" borderId="13" xfId="17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G10">
      <selection activeCell="U22" sqref="U22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80" t="s">
        <v>175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8.75" customHeight="1">
      <c r="A2" s="116" t="s">
        <v>0</v>
      </c>
      <c r="B2" s="117"/>
      <c r="C2" s="2" t="s">
        <v>28</v>
      </c>
      <c r="D2" s="120" t="s">
        <v>32</v>
      </c>
      <c r="E2" s="121"/>
      <c r="F2" s="122" t="s">
        <v>34</v>
      </c>
      <c r="G2" s="122"/>
      <c r="H2" s="123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17" t="s">
        <v>78</v>
      </c>
      <c r="O2" s="117"/>
      <c r="P2" s="8" t="s">
        <v>104</v>
      </c>
      <c r="Q2" s="49" t="s">
        <v>105</v>
      </c>
    </row>
    <row r="3" spans="1:21" ht="18.75" customHeight="1" thickBot="1">
      <c r="A3" s="118" t="s">
        <v>1</v>
      </c>
      <c r="B3" s="119"/>
      <c r="C3" s="3" t="s">
        <v>167</v>
      </c>
      <c r="D3" s="118" t="s">
        <v>176</v>
      </c>
      <c r="E3" s="119"/>
      <c r="F3" s="119" t="s">
        <v>177</v>
      </c>
      <c r="G3" s="119"/>
      <c r="H3" s="124"/>
      <c r="I3" s="4" t="s">
        <v>168</v>
      </c>
      <c r="J3" s="50" t="s">
        <v>61</v>
      </c>
      <c r="K3" s="11">
        <v>210</v>
      </c>
      <c r="L3" s="11">
        <v>18</v>
      </c>
      <c r="M3" s="51">
        <v>1</v>
      </c>
      <c r="N3" s="119"/>
      <c r="O3" s="119"/>
      <c r="P3" s="11"/>
      <c r="Q3" s="77">
        <f>K3+M3</f>
        <v>211</v>
      </c>
      <c r="U3" s="45" t="s">
        <v>139</v>
      </c>
    </row>
    <row r="4" spans="1:21" ht="18.75" customHeight="1" thickBot="1">
      <c r="A4" s="125" t="s">
        <v>129</v>
      </c>
      <c r="B4" s="126"/>
      <c r="C4" s="126"/>
      <c r="D4" s="126"/>
      <c r="E4" s="53" t="s">
        <v>30</v>
      </c>
      <c r="F4" s="98" t="s">
        <v>128</v>
      </c>
      <c r="G4" s="98"/>
      <c r="H4" s="98"/>
      <c r="I4" s="125"/>
      <c r="J4" s="53" t="s">
        <v>30</v>
      </c>
      <c r="K4" s="98" t="s">
        <v>130</v>
      </c>
      <c r="L4" s="98"/>
      <c r="M4" s="98"/>
      <c r="N4" s="99" t="s">
        <v>131</v>
      </c>
      <c r="O4" s="99"/>
      <c r="P4" s="99"/>
      <c r="Q4" s="99"/>
      <c r="R4" s="33" t="s">
        <v>47</v>
      </c>
      <c r="S4" s="84" t="s">
        <v>106</v>
      </c>
      <c r="T4" s="84"/>
      <c r="U4" s="54">
        <v>1297796</v>
      </c>
    </row>
    <row r="5" spans="1:21" ht="18.75" customHeight="1">
      <c r="A5" s="127" t="s">
        <v>2</v>
      </c>
      <c r="B5" s="128"/>
      <c r="C5" s="128"/>
      <c r="D5" s="128"/>
      <c r="E5" s="54">
        <v>4143496</v>
      </c>
      <c r="F5" s="137" t="s">
        <v>36</v>
      </c>
      <c r="G5" s="138"/>
      <c r="H5" s="138"/>
      <c r="I5" s="138"/>
      <c r="J5" s="54">
        <v>1974670</v>
      </c>
      <c r="K5" s="83" t="s">
        <v>126</v>
      </c>
      <c r="L5" s="84"/>
      <c r="M5" s="100">
        <f>E28</f>
        <v>11803397</v>
      </c>
      <c r="N5" s="83" t="s">
        <v>12</v>
      </c>
      <c r="O5" s="84"/>
      <c r="P5" s="84"/>
      <c r="Q5" s="54">
        <f>E13</f>
        <v>1799077</v>
      </c>
      <c r="R5" s="96" t="s">
        <v>138</v>
      </c>
      <c r="S5" s="86" t="s">
        <v>107</v>
      </c>
      <c r="T5" s="86"/>
      <c r="U5" s="55">
        <v>477004</v>
      </c>
    </row>
    <row r="6" spans="1:21" ht="18.75" customHeight="1">
      <c r="A6" s="129" t="s">
        <v>3</v>
      </c>
      <c r="B6" s="130"/>
      <c r="C6" s="130"/>
      <c r="D6" s="130"/>
      <c r="E6" s="55">
        <v>107885</v>
      </c>
      <c r="G6" s="134" t="s">
        <v>37</v>
      </c>
      <c r="H6" s="134"/>
      <c r="I6" s="134"/>
      <c r="J6" s="56">
        <v>1334433</v>
      </c>
      <c r="K6" s="85"/>
      <c r="L6" s="86"/>
      <c r="M6" s="101"/>
      <c r="N6" s="85" t="s">
        <v>79</v>
      </c>
      <c r="O6" s="86"/>
      <c r="P6" s="86"/>
      <c r="Q6" s="55">
        <v>4945739</v>
      </c>
      <c r="R6" s="97"/>
      <c r="S6" s="82" t="s">
        <v>56</v>
      </c>
      <c r="T6" s="82"/>
      <c r="U6" s="57">
        <v>1484472</v>
      </c>
    </row>
    <row r="7" spans="1:21" ht="18.75" customHeight="1" thickBot="1">
      <c r="A7" s="129" t="s">
        <v>4</v>
      </c>
      <c r="B7" s="130"/>
      <c r="C7" s="130"/>
      <c r="D7" s="130"/>
      <c r="E7" s="55">
        <v>55903</v>
      </c>
      <c r="F7" s="129" t="s">
        <v>38</v>
      </c>
      <c r="G7" s="130"/>
      <c r="H7" s="130"/>
      <c r="I7" s="130"/>
      <c r="J7" s="55">
        <v>650445</v>
      </c>
      <c r="K7" s="85" t="s">
        <v>127</v>
      </c>
      <c r="L7" s="86"/>
      <c r="M7" s="101">
        <f>J28</f>
        <v>10952458</v>
      </c>
      <c r="N7" s="114" t="s">
        <v>80</v>
      </c>
      <c r="O7" s="115"/>
      <c r="P7" s="115"/>
      <c r="Q7" s="57">
        <f>SUM(Q5:Q6)</f>
        <v>6744816</v>
      </c>
      <c r="R7" s="31" t="s">
        <v>109</v>
      </c>
      <c r="S7" s="86" t="s">
        <v>108</v>
      </c>
      <c r="T7" s="86"/>
      <c r="U7" s="55">
        <v>3474218</v>
      </c>
    </row>
    <row r="8" spans="1:21" ht="18.75" customHeight="1" thickBot="1">
      <c r="A8" s="129" t="s">
        <v>5</v>
      </c>
      <c r="B8" s="130"/>
      <c r="C8" s="130"/>
      <c r="D8" s="130"/>
      <c r="E8" s="55">
        <v>288385</v>
      </c>
      <c r="F8" s="133" t="s">
        <v>39</v>
      </c>
      <c r="G8" s="134"/>
      <c r="H8" s="134"/>
      <c r="I8" s="134"/>
      <c r="J8" s="57">
        <v>991374</v>
      </c>
      <c r="K8" s="81"/>
      <c r="L8" s="82"/>
      <c r="M8" s="102"/>
      <c r="N8" s="89" t="s">
        <v>81</v>
      </c>
      <c r="O8" s="90"/>
      <c r="P8" s="90"/>
      <c r="Q8" s="91"/>
      <c r="R8" s="17" t="s">
        <v>110</v>
      </c>
      <c r="S8" s="82" t="s">
        <v>56</v>
      </c>
      <c r="T8" s="82"/>
      <c r="U8" s="57">
        <v>3405974</v>
      </c>
    </row>
    <row r="9" spans="1:21" ht="18.75" customHeight="1">
      <c r="A9" s="129" t="s">
        <v>6</v>
      </c>
      <c r="B9" s="130"/>
      <c r="C9" s="130"/>
      <c r="D9" s="130"/>
      <c r="E9" s="72" t="s">
        <v>169</v>
      </c>
      <c r="F9" t="s">
        <v>169</v>
      </c>
      <c r="G9" s="130" t="s">
        <v>40</v>
      </c>
      <c r="H9" s="130"/>
      <c r="I9" s="130"/>
      <c r="J9" s="55">
        <v>990369</v>
      </c>
      <c r="K9" s="81" t="s">
        <v>63</v>
      </c>
      <c r="L9" s="82"/>
      <c r="M9" s="102">
        <f>E28-J28</f>
        <v>850939</v>
      </c>
      <c r="N9" s="83" t="s">
        <v>82</v>
      </c>
      <c r="O9" s="84"/>
      <c r="P9" s="84"/>
      <c r="Q9" s="54">
        <v>4186628</v>
      </c>
      <c r="R9" s="81" t="s">
        <v>111</v>
      </c>
      <c r="S9" s="82"/>
      <c r="T9" s="82"/>
      <c r="U9" s="58">
        <v>1.02</v>
      </c>
    </row>
    <row r="10" spans="1:21" ht="18.75" customHeight="1">
      <c r="A10" s="131" t="s">
        <v>7</v>
      </c>
      <c r="B10" s="132"/>
      <c r="C10" s="132"/>
      <c r="D10" s="132"/>
      <c r="E10" s="55">
        <v>64354</v>
      </c>
      <c r="F10" t="s">
        <v>170</v>
      </c>
      <c r="G10" s="134" t="s">
        <v>41</v>
      </c>
      <c r="H10" s="134"/>
      <c r="I10" s="134"/>
      <c r="J10" s="57">
        <v>1005</v>
      </c>
      <c r="K10" s="96" t="s">
        <v>171</v>
      </c>
      <c r="L10" s="108"/>
      <c r="M10" s="103"/>
      <c r="N10" s="85" t="s">
        <v>83</v>
      </c>
      <c r="O10" s="86"/>
      <c r="P10" s="86"/>
      <c r="Q10" s="55">
        <v>4104416</v>
      </c>
      <c r="R10" s="111" t="s">
        <v>119</v>
      </c>
      <c r="S10" s="82" t="s">
        <v>112</v>
      </c>
      <c r="T10" s="82"/>
      <c r="U10" s="55"/>
    </row>
    <row r="11" spans="1:21" ht="18.75" customHeight="1" thickBot="1">
      <c r="A11" s="129" t="s">
        <v>8</v>
      </c>
      <c r="B11" s="130"/>
      <c r="C11" s="130"/>
      <c r="D11" s="130"/>
      <c r="E11" s="55">
        <v>139598</v>
      </c>
      <c r="F11" s="139" t="s">
        <v>42</v>
      </c>
      <c r="G11" s="140"/>
      <c r="H11" s="140"/>
      <c r="I11" s="140"/>
      <c r="J11" s="55">
        <f>J5+J7+J8</f>
        <v>3616489</v>
      </c>
      <c r="K11" s="85" t="s">
        <v>65</v>
      </c>
      <c r="L11" s="86"/>
      <c r="M11" s="101">
        <v>378755</v>
      </c>
      <c r="N11" s="81" t="s">
        <v>84</v>
      </c>
      <c r="O11" s="82"/>
      <c r="P11" s="82"/>
      <c r="Q11" s="59">
        <f>Q10/Q9</f>
        <v>0.980363194437146</v>
      </c>
      <c r="R11" s="112"/>
      <c r="S11" s="43" t="s">
        <v>113</v>
      </c>
      <c r="T11" s="35" t="s">
        <v>115</v>
      </c>
      <c r="U11" s="60"/>
    </row>
    <row r="12" spans="1:21" ht="18.75" customHeight="1" thickBot="1">
      <c r="A12" s="133" t="s">
        <v>9</v>
      </c>
      <c r="B12" s="134"/>
      <c r="C12" s="134"/>
      <c r="D12" s="134"/>
      <c r="E12" s="57">
        <f>E13+E14</f>
        <v>2031480</v>
      </c>
      <c r="F12" s="129" t="s">
        <v>43</v>
      </c>
      <c r="G12" s="130"/>
      <c r="H12" s="130"/>
      <c r="I12" s="130"/>
      <c r="J12" s="55">
        <v>1884023</v>
      </c>
      <c r="K12" s="85"/>
      <c r="L12" s="86"/>
      <c r="M12" s="101"/>
      <c r="N12" s="89" t="s">
        <v>85</v>
      </c>
      <c r="O12" s="90"/>
      <c r="P12" s="90"/>
      <c r="Q12" s="91"/>
      <c r="R12" s="112"/>
      <c r="S12" s="44" t="s">
        <v>114</v>
      </c>
      <c r="T12" s="34" t="s">
        <v>116</v>
      </c>
      <c r="U12" s="60"/>
    </row>
    <row r="13" spans="1:21" ht="18.75" customHeight="1">
      <c r="A13" s="17" t="s">
        <v>143</v>
      </c>
      <c r="B13" s="130" t="s">
        <v>12</v>
      </c>
      <c r="C13" s="130"/>
      <c r="D13" s="130"/>
      <c r="E13" s="55">
        <v>1799077</v>
      </c>
      <c r="F13" s="129" t="s">
        <v>44</v>
      </c>
      <c r="G13" s="130"/>
      <c r="H13" s="130"/>
      <c r="I13" s="130"/>
      <c r="J13" s="55">
        <v>56572</v>
      </c>
      <c r="K13" s="85" t="s">
        <v>66</v>
      </c>
      <c r="L13" s="86"/>
      <c r="M13" s="101">
        <f>M9-M11</f>
        <v>472184</v>
      </c>
      <c r="N13" s="83" t="s">
        <v>86</v>
      </c>
      <c r="O13" s="84"/>
      <c r="P13" s="84"/>
      <c r="Q13" s="54">
        <v>3738839</v>
      </c>
      <c r="R13" s="112"/>
      <c r="S13" s="87" t="s">
        <v>56</v>
      </c>
      <c r="T13" s="88"/>
      <c r="U13" s="60"/>
    </row>
    <row r="14" spans="1:21" ht="18.75" customHeight="1">
      <c r="A14" s="17" t="s">
        <v>172</v>
      </c>
      <c r="B14" s="134" t="s">
        <v>13</v>
      </c>
      <c r="C14" s="134"/>
      <c r="D14" s="134"/>
      <c r="E14" s="57">
        <v>232403</v>
      </c>
      <c r="F14" s="133" t="s">
        <v>45</v>
      </c>
      <c r="G14" s="134"/>
      <c r="H14" s="134"/>
      <c r="I14" s="134"/>
      <c r="J14" s="57">
        <v>1019997</v>
      </c>
      <c r="K14" s="85"/>
      <c r="L14" s="86"/>
      <c r="M14" s="101"/>
      <c r="N14" s="85" t="s">
        <v>87</v>
      </c>
      <c r="O14" s="86"/>
      <c r="P14" s="86"/>
      <c r="Q14" s="55">
        <v>5541326</v>
      </c>
      <c r="R14" s="113"/>
      <c r="S14" s="94" t="s">
        <v>117</v>
      </c>
      <c r="T14" s="95"/>
      <c r="U14" s="61"/>
    </row>
    <row r="15" spans="1:21" ht="18.75" customHeight="1" thickBot="1">
      <c r="A15" s="129" t="s">
        <v>14</v>
      </c>
      <c r="B15" s="130"/>
      <c r="C15" s="130"/>
      <c r="D15" s="130"/>
      <c r="E15" s="55">
        <f>SUM(E5:E12)</f>
        <v>6831101</v>
      </c>
      <c r="G15" s="134" t="s">
        <v>46</v>
      </c>
      <c r="H15" s="134"/>
      <c r="I15" s="134"/>
      <c r="J15" s="57">
        <v>380960</v>
      </c>
      <c r="K15" s="85" t="s">
        <v>67</v>
      </c>
      <c r="L15" s="86"/>
      <c r="M15" s="104">
        <v>-98241</v>
      </c>
      <c r="N15" s="81" t="s">
        <v>88</v>
      </c>
      <c r="O15" s="82"/>
      <c r="P15" s="82"/>
      <c r="Q15" s="62">
        <v>0.657</v>
      </c>
      <c r="R15" s="92" t="s">
        <v>118</v>
      </c>
      <c r="S15" s="93"/>
      <c r="T15" s="93"/>
      <c r="U15" s="63"/>
    </row>
    <row r="16" spans="1:21" ht="18.75" customHeight="1" thickBot="1">
      <c r="A16" s="129" t="s">
        <v>15</v>
      </c>
      <c r="B16" s="130"/>
      <c r="C16" s="130"/>
      <c r="D16" s="130"/>
      <c r="E16" s="55">
        <v>11345</v>
      </c>
      <c r="F16" s="129" t="s">
        <v>47</v>
      </c>
      <c r="G16" s="130"/>
      <c r="H16" s="130"/>
      <c r="I16" s="130"/>
      <c r="J16" s="55">
        <v>147610</v>
      </c>
      <c r="K16" s="85"/>
      <c r="L16" s="86"/>
      <c r="M16" s="104"/>
      <c r="N16" s="89" t="s">
        <v>89</v>
      </c>
      <c r="O16" s="90"/>
      <c r="P16" s="90"/>
      <c r="Q16" s="91"/>
      <c r="R16" s="89" t="s">
        <v>166</v>
      </c>
      <c r="S16" s="90"/>
      <c r="T16" s="90"/>
      <c r="U16" s="91"/>
    </row>
    <row r="17" spans="1:21" ht="18.75" customHeight="1">
      <c r="A17" s="129" t="s">
        <v>16</v>
      </c>
      <c r="B17" s="130"/>
      <c r="C17" s="130"/>
      <c r="D17" s="130"/>
      <c r="E17" s="55">
        <v>435518</v>
      </c>
      <c r="F17" s="129" t="s">
        <v>48</v>
      </c>
      <c r="G17" s="130"/>
      <c r="H17" s="130"/>
      <c r="I17" s="130"/>
      <c r="J17" s="55">
        <v>114326</v>
      </c>
      <c r="K17" s="85" t="s">
        <v>68</v>
      </c>
      <c r="L17" s="86"/>
      <c r="M17" s="101">
        <v>672</v>
      </c>
      <c r="N17" s="83" t="s">
        <v>90</v>
      </c>
      <c r="O17" s="84"/>
      <c r="P17" s="84"/>
      <c r="Q17" s="73">
        <v>12.3</v>
      </c>
      <c r="R17" s="83" t="s">
        <v>120</v>
      </c>
      <c r="S17" s="84"/>
      <c r="T17" s="84"/>
      <c r="U17" s="74">
        <f>J11/J28</f>
        <v>0.3301988466881133</v>
      </c>
    </row>
    <row r="18" spans="1:21" ht="18.75" customHeight="1">
      <c r="A18" s="129" t="s">
        <v>17</v>
      </c>
      <c r="B18" s="130"/>
      <c r="C18" s="130"/>
      <c r="D18" s="130"/>
      <c r="E18" s="55">
        <v>218624</v>
      </c>
      <c r="F18" s="129" t="s">
        <v>49</v>
      </c>
      <c r="G18" s="130"/>
      <c r="H18" s="130"/>
      <c r="I18" s="130"/>
      <c r="J18" s="55">
        <v>1255322</v>
      </c>
      <c r="K18" s="85"/>
      <c r="L18" s="86"/>
      <c r="M18" s="101"/>
      <c r="N18" s="81" t="s">
        <v>91</v>
      </c>
      <c r="O18" s="82"/>
      <c r="P18" s="82"/>
      <c r="Q18" s="65">
        <v>11</v>
      </c>
      <c r="R18" s="78" t="s">
        <v>52</v>
      </c>
      <c r="S18" s="79"/>
      <c r="T18" s="79"/>
      <c r="U18" s="69">
        <f>J5/J28</f>
        <v>0.18029468818780223</v>
      </c>
    </row>
    <row r="19" spans="1:21" ht="18.75" customHeight="1">
      <c r="A19" s="129" t="s">
        <v>18</v>
      </c>
      <c r="B19" s="130"/>
      <c r="C19" s="130"/>
      <c r="D19" s="130"/>
      <c r="E19" s="55">
        <v>72615</v>
      </c>
      <c r="F19" s="129" t="s">
        <v>50</v>
      </c>
      <c r="G19" s="130"/>
      <c r="H19" s="130"/>
      <c r="I19" s="130"/>
      <c r="J19" s="55"/>
      <c r="K19" s="85" t="s">
        <v>69</v>
      </c>
      <c r="L19" s="86"/>
      <c r="M19" s="101">
        <v>0</v>
      </c>
      <c r="N19" s="41" t="s">
        <v>92</v>
      </c>
      <c r="O19" s="141" t="s">
        <v>179</v>
      </c>
      <c r="P19" s="142"/>
      <c r="Q19" s="66">
        <v>8.1</v>
      </c>
      <c r="R19" s="78" t="s">
        <v>103</v>
      </c>
      <c r="S19" s="79"/>
      <c r="T19" s="79"/>
      <c r="U19" s="69">
        <f>J8/J28</f>
        <v>0.09051611976051403</v>
      </c>
    </row>
    <row r="20" spans="1:21" ht="18.75" customHeight="1">
      <c r="A20" s="129" t="s">
        <v>19</v>
      </c>
      <c r="B20" s="130"/>
      <c r="C20" s="130"/>
      <c r="D20" s="130"/>
      <c r="E20" s="55">
        <v>577929</v>
      </c>
      <c r="F20" s="133" t="s">
        <v>51</v>
      </c>
      <c r="G20" s="134"/>
      <c r="H20" s="134"/>
      <c r="I20" s="134"/>
      <c r="J20" s="57">
        <f>J22+J26+J27</f>
        <v>2858119</v>
      </c>
      <c r="K20" s="85"/>
      <c r="L20" s="86"/>
      <c r="M20" s="101"/>
      <c r="N20" s="42" t="s">
        <v>93</v>
      </c>
      <c r="O20" s="141" t="s">
        <v>178</v>
      </c>
      <c r="P20" s="142"/>
      <c r="Q20" s="66">
        <v>8.2</v>
      </c>
      <c r="R20" s="85" t="s">
        <v>51</v>
      </c>
      <c r="S20" s="86"/>
      <c r="T20" s="86"/>
      <c r="U20" s="69">
        <f>J20/J28</f>
        <v>0.2609568555295989</v>
      </c>
    </row>
    <row r="21" spans="1:21" ht="18.75" customHeight="1">
      <c r="A21" s="129" t="s">
        <v>20</v>
      </c>
      <c r="B21" s="130"/>
      <c r="C21" s="130"/>
      <c r="D21" s="130"/>
      <c r="E21" s="55">
        <v>420334</v>
      </c>
      <c r="G21" s="134" t="s">
        <v>52</v>
      </c>
      <c r="H21" s="134"/>
      <c r="I21" s="134"/>
      <c r="J21" s="57">
        <v>79766</v>
      </c>
      <c r="K21" s="85" t="s">
        <v>70</v>
      </c>
      <c r="L21" s="86"/>
      <c r="M21" s="101"/>
      <c r="N21" s="42" t="s">
        <v>94</v>
      </c>
      <c r="O21" s="141" t="s">
        <v>180</v>
      </c>
      <c r="P21" s="142"/>
      <c r="Q21" s="66">
        <v>6.7</v>
      </c>
      <c r="R21" s="81" t="s">
        <v>53</v>
      </c>
      <c r="S21" s="82"/>
      <c r="T21" s="82"/>
      <c r="U21" s="75">
        <f>J22/J28</f>
        <v>0.2609568555295989</v>
      </c>
    </row>
    <row r="22" spans="1:21" ht="18.75" customHeight="1" thickBot="1">
      <c r="A22" s="129" t="s">
        <v>21</v>
      </c>
      <c r="B22" s="130"/>
      <c r="C22" s="130"/>
      <c r="D22" s="130"/>
      <c r="E22" s="55">
        <v>5840</v>
      </c>
      <c r="G22" s="134" t="s">
        <v>53</v>
      </c>
      <c r="H22" s="134"/>
      <c r="I22" s="134"/>
      <c r="J22" s="57">
        <f>SUM(J23:J24)</f>
        <v>2858119</v>
      </c>
      <c r="K22" s="85"/>
      <c r="L22" s="86"/>
      <c r="M22" s="101"/>
      <c r="N22" s="42" t="s">
        <v>173</v>
      </c>
      <c r="O22" s="82" t="s">
        <v>181</v>
      </c>
      <c r="P22" s="82"/>
      <c r="Q22" s="67">
        <v>7.7</v>
      </c>
      <c r="R22" s="78" t="s">
        <v>121</v>
      </c>
      <c r="S22" s="79"/>
      <c r="T22" s="79"/>
      <c r="U22" s="69">
        <f>J24/J28</f>
        <v>0.0854065817919594</v>
      </c>
    </row>
    <row r="23" spans="1:21" ht="18.75" customHeight="1" thickBot="1">
      <c r="A23" s="129" t="s">
        <v>22</v>
      </c>
      <c r="B23" s="130"/>
      <c r="C23" s="130"/>
      <c r="D23" s="130"/>
      <c r="E23" s="55"/>
      <c r="F23" t="s">
        <v>10</v>
      </c>
      <c r="G23" s="19"/>
      <c r="H23" s="130" t="s">
        <v>54</v>
      </c>
      <c r="I23" s="130"/>
      <c r="J23" s="55">
        <v>1922707</v>
      </c>
      <c r="K23" s="85" t="s">
        <v>71</v>
      </c>
      <c r="L23" s="86"/>
      <c r="M23" s="104">
        <f>(M15)+(M17)+(M19)+(M21)</f>
        <v>-97569</v>
      </c>
      <c r="N23" s="89" t="s">
        <v>99</v>
      </c>
      <c r="O23" s="90"/>
      <c r="P23" s="90"/>
      <c r="Q23" s="91"/>
      <c r="R23" s="85" t="s">
        <v>58</v>
      </c>
      <c r="S23" s="86"/>
      <c r="T23" s="86"/>
      <c r="U23" s="69"/>
    </row>
    <row r="24" spans="1:21" ht="18.75" customHeight="1" thickBot="1">
      <c r="A24" s="129" t="s">
        <v>23</v>
      </c>
      <c r="B24" s="130"/>
      <c r="C24" s="130"/>
      <c r="D24" s="130"/>
      <c r="E24" s="55">
        <v>613257</v>
      </c>
      <c r="G24" s="19"/>
      <c r="H24" s="130" t="s">
        <v>55</v>
      </c>
      <c r="I24" s="130"/>
      <c r="J24" s="55">
        <v>935412</v>
      </c>
      <c r="K24" s="81"/>
      <c r="L24" s="82"/>
      <c r="M24" s="105"/>
      <c r="N24" s="83" t="s">
        <v>100</v>
      </c>
      <c r="O24" s="84"/>
      <c r="P24" s="84"/>
      <c r="Q24" s="68">
        <f>M13/Q7</f>
        <v>0.07000695052318699</v>
      </c>
      <c r="R24" s="109" t="s">
        <v>56</v>
      </c>
      <c r="S24" s="110"/>
      <c r="T24" s="110"/>
      <c r="U24" s="76">
        <f>(J12+J13+J14+J16+J17+J18)/J28</f>
        <v>0.40884429778228776</v>
      </c>
    </row>
    <row r="25" spans="1:21" ht="18.75" customHeight="1" thickBot="1">
      <c r="A25" s="129" t="s">
        <v>24</v>
      </c>
      <c r="B25" s="130"/>
      <c r="C25" s="130"/>
      <c r="D25" s="130"/>
      <c r="E25" s="55">
        <v>613725</v>
      </c>
      <c r="G25" s="19"/>
      <c r="H25" s="134" t="s">
        <v>56</v>
      </c>
      <c r="I25" s="134"/>
      <c r="J25" s="57"/>
      <c r="K25" s="81" t="s">
        <v>72</v>
      </c>
      <c r="L25" s="82"/>
      <c r="M25" s="106">
        <f>J28/Q7</f>
        <v>1.6238334744787701</v>
      </c>
      <c r="N25" s="85" t="s">
        <v>101</v>
      </c>
      <c r="O25" s="86"/>
      <c r="P25" s="86"/>
      <c r="Q25" s="69">
        <f>M27/Q7</f>
        <v>1.0447097444911766</v>
      </c>
      <c r="R25" s="89" t="s">
        <v>122</v>
      </c>
      <c r="S25" s="90"/>
      <c r="T25" s="90"/>
      <c r="U25" s="91"/>
    </row>
    <row r="26" spans="1:21" ht="18.75" customHeight="1">
      <c r="A26" s="129" t="s">
        <v>25</v>
      </c>
      <c r="B26" s="130"/>
      <c r="C26" s="130"/>
      <c r="D26" s="130"/>
      <c r="E26" s="55">
        <v>190909</v>
      </c>
      <c r="F26" t="s">
        <v>11</v>
      </c>
      <c r="G26" s="130" t="s">
        <v>57</v>
      </c>
      <c r="H26" s="130"/>
      <c r="I26" s="130"/>
      <c r="J26" s="55"/>
      <c r="K26" s="96" t="s">
        <v>174</v>
      </c>
      <c r="L26" s="108"/>
      <c r="M26" s="107"/>
      <c r="N26" s="81" t="s">
        <v>102</v>
      </c>
      <c r="O26" s="86"/>
      <c r="P26" s="86"/>
      <c r="Q26" s="69">
        <f>M28/M27</f>
        <v>0.797256461655816</v>
      </c>
      <c r="R26" s="83" t="s">
        <v>123</v>
      </c>
      <c r="S26" s="84"/>
      <c r="T26" s="84"/>
      <c r="U26" s="54">
        <v>409324</v>
      </c>
    </row>
    <row r="27" spans="1:21" ht="18.75" customHeight="1">
      <c r="A27" s="129" t="s">
        <v>26</v>
      </c>
      <c r="B27" s="130"/>
      <c r="C27" s="130"/>
      <c r="D27" s="130"/>
      <c r="E27" s="55">
        <v>1812200</v>
      </c>
      <c r="G27" s="134" t="s">
        <v>58</v>
      </c>
      <c r="H27" s="134"/>
      <c r="I27" s="134"/>
      <c r="J27" s="57"/>
      <c r="K27" s="85" t="s">
        <v>74</v>
      </c>
      <c r="L27" s="86"/>
      <c r="M27" s="55">
        <v>7046375</v>
      </c>
      <c r="N27" s="17"/>
      <c r="O27" s="86" t="s">
        <v>52</v>
      </c>
      <c r="P27" s="86"/>
      <c r="Q27" s="70">
        <v>0.209</v>
      </c>
      <c r="R27" s="85" t="s">
        <v>124</v>
      </c>
      <c r="S27" s="86"/>
      <c r="T27" s="86"/>
      <c r="U27" s="55">
        <v>221804</v>
      </c>
    </row>
    <row r="28" spans="1:21" ht="18.75" customHeight="1" thickBot="1">
      <c r="A28" s="135" t="s">
        <v>27</v>
      </c>
      <c r="B28" s="136"/>
      <c r="C28" s="136"/>
      <c r="D28" s="136"/>
      <c r="E28" s="52">
        <f>SUM(E15:E27)</f>
        <v>11803397</v>
      </c>
      <c r="F28" s="135" t="s">
        <v>133</v>
      </c>
      <c r="G28" s="136"/>
      <c r="H28" s="136"/>
      <c r="I28" s="136"/>
      <c r="J28" s="52">
        <f>SUM(J11:J14)+SUM(J16:J20)</f>
        <v>10952458</v>
      </c>
      <c r="K28" s="109" t="s">
        <v>75</v>
      </c>
      <c r="L28" s="110"/>
      <c r="M28" s="52">
        <v>5617768</v>
      </c>
      <c r="N28" s="30"/>
      <c r="O28" s="110" t="s">
        <v>103</v>
      </c>
      <c r="P28" s="110"/>
      <c r="Q28" s="71">
        <v>0.14</v>
      </c>
      <c r="R28" s="109" t="s">
        <v>125</v>
      </c>
      <c r="S28" s="110"/>
      <c r="T28" s="110"/>
      <c r="U28" s="52">
        <v>405000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U23" sqref="U23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46" bestFit="1" customWidth="1"/>
    <col min="11" max="11" width="9.125" style="0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10.50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46" bestFit="1" customWidth="1"/>
  </cols>
  <sheetData>
    <row r="1" spans="1:11" ht="24.75" thickBot="1">
      <c r="A1" s="80" t="s">
        <v>161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8.75" customHeight="1">
      <c r="A2" s="116" t="s">
        <v>0</v>
      </c>
      <c r="B2" s="117"/>
      <c r="C2" s="2" t="s">
        <v>28</v>
      </c>
      <c r="D2" s="120" t="s">
        <v>32</v>
      </c>
      <c r="E2" s="121"/>
      <c r="F2" s="122" t="s">
        <v>34</v>
      </c>
      <c r="G2" s="122"/>
      <c r="H2" s="123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17" t="s">
        <v>78</v>
      </c>
      <c r="O2" s="117"/>
      <c r="P2" s="8" t="s">
        <v>104</v>
      </c>
      <c r="Q2" s="49" t="s">
        <v>105</v>
      </c>
    </row>
    <row r="3" spans="1:21" ht="18.75" customHeight="1" thickBot="1">
      <c r="A3" s="118" t="s">
        <v>1</v>
      </c>
      <c r="B3" s="119"/>
      <c r="C3" s="3" t="s">
        <v>140</v>
      </c>
      <c r="D3" s="118" t="s">
        <v>162</v>
      </c>
      <c r="E3" s="119"/>
      <c r="F3" s="119" t="s">
        <v>163</v>
      </c>
      <c r="G3" s="119"/>
      <c r="H3" s="124"/>
      <c r="I3" s="4" t="s">
        <v>141</v>
      </c>
      <c r="J3" s="50" t="s">
        <v>61</v>
      </c>
      <c r="K3" s="11">
        <v>212</v>
      </c>
      <c r="L3" s="11">
        <v>20</v>
      </c>
      <c r="M3" s="51">
        <v>1</v>
      </c>
      <c r="N3" s="119"/>
      <c r="O3" s="119"/>
      <c r="P3" s="11"/>
      <c r="Q3" s="52">
        <v>213</v>
      </c>
      <c r="U3" s="45" t="s">
        <v>139</v>
      </c>
    </row>
    <row r="4" spans="1:21" ht="18.75" customHeight="1" thickBot="1">
      <c r="A4" s="125" t="s">
        <v>129</v>
      </c>
      <c r="B4" s="126"/>
      <c r="C4" s="126"/>
      <c r="D4" s="126"/>
      <c r="E4" s="53" t="s">
        <v>30</v>
      </c>
      <c r="F4" s="98" t="s">
        <v>128</v>
      </c>
      <c r="G4" s="98"/>
      <c r="H4" s="98"/>
      <c r="I4" s="125"/>
      <c r="J4" s="53" t="s">
        <v>30</v>
      </c>
      <c r="K4" s="98" t="s">
        <v>130</v>
      </c>
      <c r="L4" s="98"/>
      <c r="M4" s="98"/>
      <c r="N4" s="99" t="s">
        <v>131</v>
      </c>
      <c r="O4" s="99"/>
      <c r="P4" s="99"/>
      <c r="Q4" s="99"/>
      <c r="R4" s="33" t="s">
        <v>47</v>
      </c>
      <c r="S4" s="84" t="s">
        <v>106</v>
      </c>
      <c r="T4" s="84"/>
      <c r="U4" s="54">
        <v>1297124</v>
      </c>
    </row>
    <row r="5" spans="1:21" ht="18.75" customHeight="1">
      <c r="A5" s="127" t="s">
        <v>2</v>
      </c>
      <c r="B5" s="128"/>
      <c r="C5" s="128"/>
      <c r="D5" s="128"/>
      <c r="E5" s="54">
        <v>4159303</v>
      </c>
      <c r="F5" s="137" t="s">
        <v>36</v>
      </c>
      <c r="G5" s="138"/>
      <c r="H5" s="138"/>
      <c r="I5" s="138"/>
      <c r="J5" s="54">
        <v>2077927</v>
      </c>
      <c r="K5" s="83" t="s">
        <v>126</v>
      </c>
      <c r="L5" s="84"/>
      <c r="M5" s="100">
        <f>E28</f>
        <v>10447998</v>
      </c>
      <c r="N5" s="83" t="s">
        <v>12</v>
      </c>
      <c r="O5" s="84"/>
      <c r="P5" s="84"/>
      <c r="Q5" s="54">
        <f>E13</f>
        <v>1907309</v>
      </c>
      <c r="R5" s="96" t="s">
        <v>138</v>
      </c>
      <c r="S5" s="86" t="s">
        <v>107</v>
      </c>
      <c r="T5" s="86"/>
      <c r="U5" s="55">
        <v>476830</v>
      </c>
    </row>
    <row r="6" spans="1:21" ht="18.75" customHeight="1">
      <c r="A6" s="129" t="s">
        <v>3</v>
      </c>
      <c r="B6" s="130"/>
      <c r="C6" s="130"/>
      <c r="D6" s="130"/>
      <c r="E6" s="55">
        <v>106306</v>
      </c>
      <c r="G6" s="134" t="s">
        <v>37</v>
      </c>
      <c r="H6" s="134"/>
      <c r="I6" s="134"/>
      <c r="J6" s="56">
        <v>1435892</v>
      </c>
      <c r="K6" s="85"/>
      <c r="L6" s="86"/>
      <c r="M6" s="101"/>
      <c r="N6" s="85" t="s">
        <v>79</v>
      </c>
      <c r="O6" s="86"/>
      <c r="P6" s="86"/>
      <c r="Q6" s="55">
        <v>5044963</v>
      </c>
      <c r="R6" s="97"/>
      <c r="S6" s="82" t="s">
        <v>56</v>
      </c>
      <c r="T6" s="82"/>
      <c r="U6" s="57">
        <v>1638103</v>
      </c>
    </row>
    <row r="7" spans="1:21" ht="18.75" customHeight="1" thickBot="1">
      <c r="A7" s="129" t="s">
        <v>4</v>
      </c>
      <c r="B7" s="130"/>
      <c r="C7" s="130"/>
      <c r="D7" s="130"/>
      <c r="E7" s="55">
        <v>220384</v>
      </c>
      <c r="F7" s="129" t="s">
        <v>38</v>
      </c>
      <c r="G7" s="130"/>
      <c r="H7" s="130"/>
      <c r="I7" s="130"/>
      <c r="J7" s="55">
        <v>617694</v>
      </c>
      <c r="K7" s="85" t="s">
        <v>127</v>
      </c>
      <c r="L7" s="86"/>
      <c r="M7" s="101">
        <f>J28</f>
        <v>9834273</v>
      </c>
      <c r="N7" s="114" t="s">
        <v>80</v>
      </c>
      <c r="O7" s="115"/>
      <c r="P7" s="115"/>
      <c r="Q7" s="57">
        <f>SUM(Q5:Q6)</f>
        <v>6952272</v>
      </c>
      <c r="R7" s="31" t="s">
        <v>109</v>
      </c>
      <c r="S7" s="86" t="s">
        <v>108</v>
      </c>
      <c r="T7" s="86"/>
      <c r="U7" s="55">
        <v>3069854</v>
      </c>
    </row>
    <row r="8" spans="1:21" ht="18.75" customHeight="1" thickBot="1">
      <c r="A8" s="129" t="s">
        <v>5</v>
      </c>
      <c r="B8" s="130"/>
      <c r="C8" s="130"/>
      <c r="D8" s="130"/>
      <c r="E8" s="55">
        <v>323739</v>
      </c>
      <c r="F8" s="133" t="s">
        <v>39</v>
      </c>
      <c r="G8" s="134"/>
      <c r="H8" s="134"/>
      <c r="I8" s="134"/>
      <c r="J8" s="57">
        <v>1236849</v>
      </c>
      <c r="K8" s="81"/>
      <c r="L8" s="82"/>
      <c r="M8" s="102"/>
      <c r="N8" s="89" t="s">
        <v>81</v>
      </c>
      <c r="O8" s="90"/>
      <c r="P8" s="90"/>
      <c r="Q8" s="91"/>
      <c r="R8" s="17" t="s">
        <v>110</v>
      </c>
      <c r="S8" s="82" t="s">
        <v>56</v>
      </c>
      <c r="T8" s="82"/>
      <c r="U8" s="57">
        <v>2830573</v>
      </c>
    </row>
    <row r="9" spans="1:21" ht="18.75" customHeight="1">
      <c r="A9" s="129" t="s">
        <v>6</v>
      </c>
      <c r="B9" s="130"/>
      <c r="C9" s="130"/>
      <c r="D9" s="130"/>
      <c r="E9" s="72" t="s">
        <v>135</v>
      </c>
      <c r="F9" t="s">
        <v>142</v>
      </c>
      <c r="G9" s="130" t="s">
        <v>40</v>
      </c>
      <c r="H9" s="130"/>
      <c r="I9" s="130"/>
      <c r="J9" s="55">
        <v>1236849</v>
      </c>
      <c r="K9" s="81" t="s">
        <v>63</v>
      </c>
      <c r="L9" s="82"/>
      <c r="M9" s="102">
        <f>E28-J28</f>
        <v>613725</v>
      </c>
      <c r="N9" s="83" t="s">
        <v>82</v>
      </c>
      <c r="O9" s="84"/>
      <c r="P9" s="84"/>
      <c r="Q9" s="54">
        <v>4196466</v>
      </c>
      <c r="R9" s="81" t="s">
        <v>111</v>
      </c>
      <c r="S9" s="82"/>
      <c r="T9" s="82"/>
      <c r="U9" s="58">
        <v>0.85</v>
      </c>
    </row>
    <row r="10" spans="1:21" ht="18.75" customHeight="1">
      <c r="A10" s="131" t="s">
        <v>7</v>
      </c>
      <c r="B10" s="132"/>
      <c r="C10" s="132"/>
      <c r="D10" s="132"/>
      <c r="E10" s="55">
        <v>69983</v>
      </c>
      <c r="F10" t="s">
        <v>143</v>
      </c>
      <c r="G10" s="134" t="s">
        <v>41</v>
      </c>
      <c r="H10" s="134"/>
      <c r="I10" s="134"/>
      <c r="J10" s="57"/>
      <c r="K10" s="96" t="s">
        <v>144</v>
      </c>
      <c r="L10" s="108"/>
      <c r="M10" s="103"/>
      <c r="N10" s="85" t="s">
        <v>83</v>
      </c>
      <c r="O10" s="86"/>
      <c r="P10" s="86"/>
      <c r="Q10" s="55">
        <v>4122425</v>
      </c>
      <c r="R10" s="111" t="s">
        <v>119</v>
      </c>
      <c r="S10" s="82" t="s">
        <v>112</v>
      </c>
      <c r="T10" s="82"/>
      <c r="U10" s="55"/>
    </row>
    <row r="11" spans="1:21" ht="18.75" customHeight="1" thickBot="1">
      <c r="A11" s="129" t="s">
        <v>8</v>
      </c>
      <c r="B11" s="130"/>
      <c r="C11" s="130"/>
      <c r="D11" s="130"/>
      <c r="E11" s="55">
        <v>144542</v>
      </c>
      <c r="F11" s="139" t="s">
        <v>42</v>
      </c>
      <c r="G11" s="140"/>
      <c r="H11" s="140"/>
      <c r="I11" s="140"/>
      <c r="J11" s="55">
        <f>J5+J7+J8</f>
        <v>3932470</v>
      </c>
      <c r="K11" s="85" t="s">
        <v>65</v>
      </c>
      <c r="L11" s="86"/>
      <c r="M11" s="101">
        <v>43300</v>
      </c>
      <c r="N11" s="81" t="s">
        <v>84</v>
      </c>
      <c r="O11" s="82"/>
      <c r="P11" s="82"/>
      <c r="Q11" s="59">
        <f>Q10/Q9</f>
        <v>0.9823563446004329</v>
      </c>
      <c r="R11" s="112"/>
      <c r="S11" s="43" t="s">
        <v>113</v>
      </c>
      <c r="T11" s="35" t="s">
        <v>115</v>
      </c>
      <c r="U11" s="60"/>
    </row>
    <row r="12" spans="1:21" ht="18.75" customHeight="1" thickBot="1">
      <c r="A12" s="133" t="s">
        <v>9</v>
      </c>
      <c r="B12" s="134"/>
      <c r="C12" s="134"/>
      <c r="D12" s="134"/>
      <c r="E12" s="57">
        <f>E13+E14</f>
        <v>2152186</v>
      </c>
      <c r="F12" s="129" t="s">
        <v>43</v>
      </c>
      <c r="G12" s="130"/>
      <c r="H12" s="130"/>
      <c r="I12" s="130"/>
      <c r="J12" s="55">
        <v>1844424</v>
      </c>
      <c r="K12" s="85"/>
      <c r="L12" s="86"/>
      <c r="M12" s="101"/>
      <c r="N12" s="89" t="s">
        <v>85</v>
      </c>
      <c r="O12" s="90"/>
      <c r="P12" s="90"/>
      <c r="Q12" s="91"/>
      <c r="R12" s="112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30" t="s">
        <v>12</v>
      </c>
      <c r="C13" s="130"/>
      <c r="D13" s="130"/>
      <c r="E13" s="55">
        <v>1907309</v>
      </c>
      <c r="F13" s="129" t="s">
        <v>44</v>
      </c>
      <c r="G13" s="130"/>
      <c r="H13" s="130"/>
      <c r="I13" s="130"/>
      <c r="J13" s="55">
        <v>60046</v>
      </c>
      <c r="K13" s="85" t="s">
        <v>66</v>
      </c>
      <c r="L13" s="86"/>
      <c r="M13" s="101">
        <f>M9-M11</f>
        <v>570425</v>
      </c>
      <c r="N13" s="83" t="s">
        <v>86</v>
      </c>
      <c r="O13" s="84"/>
      <c r="P13" s="84"/>
      <c r="Q13" s="54">
        <v>3819807</v>
      </c>
      <c r="R13" s="112"/>
      <c r="S13" s="87" t="s">
        <v>56</v>
      </c>
      <c r="T13" s="88"/>
      <c r="U13" s="60"/>
    </row>
    <row r="14" spans="1:21" ht="18.75" customHeight="1">
      <c r="A14" s="17" t="s">
        <v>146</v>
      </c>
      <c r="B14" s="134" t="s">
        <v>13</v>
      </c>
      <c r="C14" s="134"/>
      <c r="D14" s="134"/>
      <c r="E14" s="57">
        <v>244877</v>
      </c>
      <c r="F14" s="133" t="s">
        <v>45</v>
      </c>
      <c r="G14" s="134"/>
      <c r="H14" s="134"/>
      <c r="I14" s="134"/>
      <c r="J14" s="57">
        <v>1136343</v>
      </c>
      <c r="K14" s="85"/>
      <c r="L14" s="86"/>
      <c r="M14" s="101"/>
      <c r="N14" s="85" t="s">
        <v>87</v>
      </c>
      <c r="O14" s="86"/>
      <c r="P14" s="86"/>
      <c r="Q14" s="55">
        <v>5731361</v>
      </c>
      <c r="R14" s="113"/>
      <c r="S14" s="94" t="s">
        <v>117</v>
      </c>
      <c r="T14" s="95"/>
      <c r="U14" s="61"/>
    </row>
    <row r="15" spans="1:21" ht="18.75" customHeight="1" thickBot="1">
      <c r="A15" s="129" t="s">
        <v>14</v>
      </c>
      <c r="B15" s="130"/>
      <c r="C15" s="130"/>
      <c r="D15" s="130"/>
      <c r="E15" s="55">
        <f>SUM(E5:E12)</f>
        <v>7176443</v>
      </c>
      <c r="G15" s="134" t="s">
        <v>46</v>
      </c>
      <c r="H15" s="134"/>
      <c r="I15" s="134"/>
      <c r="J15" s="57">
        <v>563523</v>
      </c>
      <c r="K15" s="85" t="s">
        <v>67</v>
      </c>
      <c r="L15" s="86"/>
      <c r="M15" s="104">
        <v>-131781</v>
      </c>
      <c r="N15" s="81" t="s">
        <v>88</v>
      </c>
      <c r="O15" s="82"/>
      <c r="P15" s="82"/>
      <c r="Q15" s="62">
        <v>0.644</v>
      </c>
      <c r="R15" s="92" t="s">
        <v>118</v>
      </c>
      <c r="S15" s="93"/>
      <c r="T15" s="93"/>
      <c r="U15" s="63"/>
    </row>
    <row r="16" spans="1:21" ht="18.75" customHeight="1" thickBot="1">
      <c r="A16" s="129" t="s">
        <v>15</v>
      </c>
      <c r="B16" s="130"/>
      <c r="C16" s="130"/>
      <c r="D16" s="130"/>
      <c r="E16" s="55">
        <v>11806</v>
      </c>
      <c r="F16" s="129" t="s">
        <v>47</v>
      </c>
      <c r="G16" s="130"/>
      <c r="H16" s="130"/>
      <c r="I16" s="130"/>
      <c r="J16" s="55">
        <v>92985</v>
      </c>
      <c r="K16" s="85"/>
      <c r="L16" s="86"/>
      <c r="M16" s="104"/>
      <c r="N16" s="89" t="s">
        <v>89</v>
      </c>
      <c r="O16" s="90"/>
      <c r="P16" s="90"/>
      <c r="Q16" s="91"/>
      <c r="R16" s="89" t="s">
        <v>166</v>
      </c>
      <c r="S16" s="90"/>
      <c r="T16" s="90"/>
      <c r="U16" s="91"/>
    </row>
    <row r="17" spans="1:21" ht="18.75" customHeight="1">
      <c r="A17" s="129" t="s">
        <v>16</v>
      </c>
      <c r="B17" s="130"/>
      <c r="C17" s="130"/>
      <c r="D17" s="130"/>
      <c r="E17" s="55">
        <v>21740</v>
      </c>
      <c r="F17" s="129" t="s">
        <v>48</v>
      </c>
      <c r="G17" s="130"/>
      <c r="H17" s="130"/>
      <c r="I17" s="130"/>
      <c r="J17" s="55">
        <v>113518</v>
      </c>
      <c r="K17" s="85" t="s">
        <v>68</v>
      </c>
      <c r="L17" s="86"/>
      <c r="M17" s="101">
        <v>2455</v>
      </c>
      <c r="N17" s="83" t="s">
        <v>90</v>
      </c>
      <c r="O17" s="84"/>
      <c r="P17" s="84"/>
      <c r="Q17" s="73">
        <v>13.6</v>
      </c>
      <c r="R17" s="83" t="s">
        <v>120</v>
      </c>
      <c r="S17" s="84"/>
      <c r="T17" s="84"/>
      <c r="U17" s="74">
        <f>J11/J28</f>
        <v>0.39987399170228444</v>
      </c>
    </row>
    <row r="18" spans="1:21" ht="18.75" customHeight="1">
      <c r="A18" s="129" t="s">
        <v>17</v>
      </c>
      <c r="B18" s="130"/>
      <c r="C18" s="130"/>
      <c r="D18" s="130"/>
      <c r="E18" s="55">
        <v>204889</v>
      </c>
      <c r="F18" s="129" t="s">
        <v>49</v>
      </c>
      <c r="G18" s="130"/>
      <c r="H18" s="130"/>
      <c r="I18" s="130"/>
      <c r="J18" s="55">
        <v>1388732</v>
      </c>
      <c r="K18" s="85"/>
      <c r="L18" s="86"/>
      <c r="M18" s="101"/>
      <c r="N18" s="81" t="s">
        <v>91</v>
      </c>
      <c r="O18" s="82"/>
      <c r="P18" s="82"/>
      <c r="Q18" s="65">
        <v>14.4</v>
      </c>
      <c r="R18" s="78" t="s">
        <v>52</v>
      </c>
      <c r="S18" s="79"/>
      <c r="T18" s="79"/>
      <c r="U18" s="69">
        <f>J5/J28</f>
        <v>0.21129441901806062</v>
      </c>
    </row>
    <row r="19" spans="1:21" ht="18.75" customHeight="1">
      <c r="A19" s="129" t="s">
        <v>18</v>
      </c>
      <c r="B19" s="130"/>
      <c r="C19" s="130"/>
      <c r="D19" s="130"/>
      <c r="E19" s="55">
        <v>68045</v>
      </c>
      <c r="F19" s="129" t="s">
        <v>50</v>
      </c>
      <c r="G19" s="130"/>
      <c r="H19" s="130"/>
      <c r="I19" s="130"/>
      <c r="J19" s="55"/>
      <c r="K19" s="85" t="s">
        <v>69</v>
      </c>
      <c r="L19" s="86"/>
      <c r="M19" s="101">
        <v>175962</v>
      </c>
      <c r="N19" s="41" t="s">
        <v>92</v>
      </c>
      <c r="O19" s="87" t="s">
        <v>96</v>
      </c>
      <c r="P19" s="88"/>
      <c r="Q19" s="66">
        <v>6</v>
      </c>
      <c r="R19" s="78" t="s">
        <v>103</v>
      </c>
      <c r="S19" s="79"/>
      <c r="T19" s="79"/>
      <c r="U19" s="69">
        <f>J8/J28</f>
        <v>0.125769235814381</v>
      </c>
    </row>
    <row r="20" spans="1:21" ht="18.75" customHeight="1">
      <c r="A20" s="129" t="s">
        <v>19</v>
      </c>
      <c r="B20" s="130"/>
      <c r="C20" s="130"/>
      <c r="D20" s="130"/>
      <c r="E20" s="55">
        <v>500702</v>
      </c>
      <c r="F20" s="133" t="s">
        <v>51</v>
      </c>
      <c r="G20" s="134"/>
      <c r="H20" s="134"/>
      <c r="I20" s="134"/>
      <c r="J20" s="57">
        <f>J22+J26+J27</f>
        <v>1265755</v>
      </c>
      <c r="K20" s="85"/>
      <c r="L20" s="86"/>
      <c r="M20" s="101"/>
      <c r="N20" s="42" t="s">
        <v>93</v>
      </c>
      <c r="O20" s="87" t="s">
        <v>97</v>
      </c>
      <c r="P20" s="88"/>
      <c r="Q20" s="66">
        <v>8.1</v>
      </c>
      <c r="R20" s="85" t="s">
        <v>51</v>
      </c>
      <c r="S20" s="86"/>
      <c r="T20" s="86"/>
      <c r="U20" s="69">
        <f>J20/J28</f>
        <v>0.12870854815602537</v>
      </c>
    </row>
    <row r="21" spans="1:21" ht="18.75" customHeight="1">
      <c r="A21" s="129" t="s">
        <v>20</v>
      </c>
      <c r="B21" s="130"/>
      <c r="C21" s="130"/>
      <c r="D21" s="130"/>
      <c r="E21" s="55">
        <v>396974</v>
      </c>
      <c r="G21" s="134" t="s">
        <v>52</v>
      </c>
      <c r="H21" s="134"/>
      <c r="I21" s="134"/>
      <c r="J21" s="57">
        <v>34476</v>
      </c>
      <c r="K21" s="85" t="s">
        <v>70</v>
      </c>
      <c r="L21" s="86"/>
      <c r="M21" s="101"/>
      <c r="N21" s="42" t="s">
        <v>94</v>
      </c>
      <c r="O21" s="86" t="s">
        <v>164</v>
      </c>
      <c r="P21" s="86"/>
      <c r="Q21" s="66">
        <v>8.2</v>
      </c>
      <c r="R21" s="81" t="s">
        <v>53</v>
      </c>
      <c r="S21" s="82"/>
      <c r="T21" s="82"/>
      <c r="U21" s="75">
        <f>J22/J28</f>
        <v>0.12870854815602537</v>
      </c>
    </row>
    <row r="22" spans="1:21" ht="18.75" customHeight="1" thickBot="1">
      <c r="A22" s="129" t="s">
        <v>21</v>
      </c>
      <c r="B22" s="130"/>
      <c r="C22" s="130"/>
      <c r="D22" s="130"/>
      <c r="E22" s="55">
        <v>31224</v>
      </c>
      <c r="G22" s="134" t="s">
        <v>53</v>
      </c>
      <c r="H22" s="134"/>
      <c r="I22" s="134"/>
      <c r="J22" s="57">
        <f>SUM(J23:J24)</f>
        <v>1265755</v>
      </c>
      <c r="K22" s="85"/>
      <c r="L22" s="86"/>
      <c r="M22" s="101"/>
      <c r="N22" s="42" t="s">
        <v>147</v>
      </c>
      <c r="O22" s="82" t="s">
        <v>165</v>
      </c>
      <c r="P22" s="82"/>
      <c r="Q22" s="67">
        <v>7.4</v>
      </c>
      <c r="R22" s="78" t="s">
        <v>121</v>
      </c>
      <c r="S22" s="79"/>
      <c r="T22" s="79"/>
      <c r="U22" s="69">
        <f>J24/J28</f>
        <v>0.07164688228606222</v>
      </c>
    </row>
    <row r="23" spans="1:21" ht="18.75" customHeight="1" thickBot="1">
      <c r="A23" s="129" t="s">
        <v>22</v>
      </c>
      <c r="B23" s="130"/>
      <c r="C23" s="130"/>
      <c r="D23" s="130"/>
      <c r="E23" s="55"/>
      <c r="F23" t="s">
        <v>10</v>
      </c>
      <c r="G23" s="19"/>
      <c r="H23" s="130" t="s">
        <v>54</v>
      </c>
      <c r="I23" s="130"/>
      <c r="J23" s="55">
        <v>561160</v>
      </c>
      <c r="K23" s="85" t="s">
        <v>71</v>
      </c>
      <c r="L23" s="86"/>
      <c r="M23" s="104">
        <f>(M15)+(M17)+(M19)+(M21)</f>
        <v>46636</v>
      </c>
      <c r="N23" s="89" t="s">
        <v>99</v>
      </c>
      <c r="O23" s="90"/>
      <c r="P23" s="90"/>
      <c r="Q23" s="91"/>
      <c r="R23" s="85" t="s">
        <v>58</v>
      </c>
      <c r="S23" s="86"/>
      <c r="T23" s="86"/>
      <c r="U23" s="69"/>
    </row>
    <row r="24" spans="1:21" ht="18.75" customHeight="1" thickBot="1">
      <c r="A24" s="129" t="s">
        <v>23</v>
      </c>
      <c r="B24" s="130"/>
      <c r="C24" s="130"/>
      <c r="D24" s="130"/>
      <c r="E24" s="55">
        <v>388869</v>
      </c>
      <c r="G24" s="19"/>
      <c r="H24" s="130" t="s">
        <v>55</v>
      </c>
      <c r="I24" s="130"/>
      <c r="J24" s="55">
        <v>704595</v>
      </c>
      <c r="K24" s="81"/>
      <c r="L24" s="82"/>
      <c r="M24" s="105"/>
      <c r="N24" s="83" t="s">
        <v>100</v>
      </c>
      <c r="O24" s="84"/>
      <c r="P24" s="84"/>
      <c r="Q24" s="68">
        <f>M13/Q7</f>
        <v>0.08204871731140553</v>
      </c>
      <c r="R24" s="109" t="s">
        <v>56</v>
      </c>
      <c r="S24" s="110"/>
      <c r="T24" s="110"/>
      <c r="U24" s="76">
        <f>(J12+J13+J14+J16+J17+J18)/J28</f>
        <v>0.47141746014169017</v>
      </c>
    </row>
    <row r="25" spans="1:21" ht="18.75" customHeight="1" thickBot="1">
      <c r="A25" s="129" t="s">
        <v>24</v>
      </c>
      <c r="B25" s="130"/>
      <c r="C25" s="130"/>
      <c r="D25" s="130"/>
      <c r="E25" s="55">
        <v>752706</v>
      </c>
      <c r="G25" s="19"/>
      <c r="H25" s="134" t="s">
        <v>56</v>
      </c>
      <c r="I25" s="134"/>
      <c r="J25" s="57"/>
      <c r="K25" s="81" t="s">
        <v>72</v>
      </c>
      <c r="L25" s="82"/>
      <c r="M25" s="106">
        <f>J28/Q7</f>
        <v>1.4145408867777325</v>
      </c>
      <c r="N25" s="85" t="s">
        <v>101</v>
      </c>
      <c r="O25" s="86"/>
      <c r="P25" s="86"/>
      <c r="Q25" s="69">
        <f>M27/Q7</f>
        <v>1.0355452145715818</v>
      </c>
      <c r="R25" s="89" t="s">
        <v>122</v>
      </c>
      <c r="S25" s="90"/>
      <c r="T25" s="90"/>
      <c r="U25" s="91"/>
    </row>
    <row r="26" spans="1:21" ht="18.75" customHeight="1">
      <c r="A26" s="129" t="s">
        <v>25</v>
      </c>
      <c r="B26" s="130"/>
      <c r="C26" s="130"/>
      <c r="D26" s="130"/>
      <c r="E26" s="55">
        <v>159300</v>
      </c>
      <c r="F26" t="s">
        <v>11</v>
      </c>
      <c r="G26" s="130" t="s">
        <v>57</v>
      </c>
      <c r="H26" s="130"/>
      <c r="I26" s="130"/>
      <c r="J26" s="55"/>
      <c r="K26" s="96" t="s">
        <v>148</v>
      </c>
      <c r="L26" s="108"/>
      <c r="M26" s="107"/>
      <c r="N26" s="81" t="s">
        <v>102</v>
      </c>
      <c r="O26" s="86"/>
      <c r="P26" s="86"/>
      <c r="Q26" s="69">
        <f>M28/M27</f>
        <v>0.7832855885608118</v>
      </c>
      <c r="R26" s="83" t="s">
        <v>123</v>
      </c>
      <c r="S26" s="84"/>
      <c r="T26" s="84"/>
      <c r="U26" s="54">
        <v>486561</v>
      </c>
    </row>
    <row r="27" spans="1:21" ht="18.75" customHeight="1">
      <c r="A27" s="129" t="s">
        <v>26</v>
      </c>
      <c r="B27" s="130"/>
      <c r="C27" s="130"/>
      <c r="D27" s="130"/>
      <c r="E27" s="55">
        <v>735300</v>
      </c>
      <c r="G27" s="134" t="s">
        <v>58</v>
      </c>
      <c r="H27" s="134"/>
      <c r="I27" s="134"/>
      <c r="J27" s="57"/>
      <c r="K27" s="85" t="s">
        <v>74</v>
      </c>
      <c r="L27" s="86"/>
      <c r="M27" s="55">
        <v>7199392</v>
      </c>
      <c r="N27" s="17"/>
      <c r="O27" s="86" t="s">
        <v>52</v>
      </c>
      <c r="P27" s="86"/>
      <c r="Q27" s="70">
        <v>0.222</v>
      </c>
      <c r="R27" s="85" t="s">
        <v>124</v>
      </c>
      <c r="S27" s="86"/>
      <c r="T27" s="86"/>
      <c r="U27" s="55">
        <v>284498</v>
      </c>
    </row>
    <row r="28" spans="1:21" ht="18.75" customHeight="1" thickBot="1">
      <c r="A28" s="135" t="s">
        <v>27</v>
      </c>
      <c r="B28" s="136"/>
      <c r="C28" s="136"/>
      <c r="D28" s="136"/>
      <c r="E28" s="52">
        <f>SUM(E15:E27)</f>
        <v>10447998</v>
      </c>
      <c r="F28" s="135" t="s">
        <v>133</v>
      </c>
      <c r="G28" s="136"/>
      <c r="H28" s="136"/>
      <c r="I28" s="136"/>
      <c r="J28" s="52">
        <f>SUM(J11:J14)+SUM(J16:J20)</f>
        <v>9834273</v>
      </c>
      <c r="K28" s="109" t="s">
        <v>75</v>
      </c>
      <c r="L28" s="110"/>
      <c r="M28" s="52">
        <v>5639180</v>
      </c>
      <c r="N28" s="30"/>
      <c r="O28" s="110" t="s">
        <v>103</v>
      </c>
      <c r="P28" s="110"/>
      <c r="Q28" s="71">
        <v>0.147</v>
      </c>
      <c r="R28" s="109" t="s">
        <v>125</v>
      </c>
      <c r="S28" s="110"/>
      <c r="T28" s="110"/>
      <c r="U28" s="52">
        <v>410000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4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1.625" style="1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10.50390625" style="1" bestFit="1" customWidth="1"/>
    <col min="11" max="11" width="9.125" style="0" bestFit="1" customWidth="1"/>
    <col min="12" max="12" width="12.125" style="0" customWidth="1"/>
    <col min="13" max="13" width="10.50390625" style="1" customWidth="1"/>
    <col min="14" max="14" width="3.875" style="0" customWidth="1"/>
    <col min="15" max="15" width="5.50390625" style="0" customWidth="1"/>
    <col min="17" max="17" width="10.50390625" style="1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10.50390625" style="1" bestFit="1" customWidth="1"/>
  </cols>
  <sheetData>
    <row r="1" spans="1:11" ht="24.75" thickBot="1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8.75" customHeight="1">
      <c r="A2" s="116" t="s">
        <v>0</v>
      </c>
      <c r="B2" s="117"/>
      <c r="C2" s="2" t="s">
        <v>28</v>
      </c>
      <c r="D2" s="120" t="s">
        <v>32</v>
      </c>
      <c r="E2" s="121"/>
      <c r="F2" s="122" t="s">
        <v>34</v>
      </c>
      <c r="G2" s="122"/>
      <c r="H2" s="123"/>
      <c r="I2" s="7" t="s">
        <v>132</v>
      </c>
      <c r="J2" s="6" t="s">
        <v>60</v>
      </c>
      <c r="K2" s="8" t="s">
        <v>62</v>
      </c>
      <c r="L2" s="39" t="s">
        <v>76</v>
      </c>
      <c r="M2" s="9" t="s">
        <v>77</v>
      </c>
      <c r="N2" s="117" t="s">
        <v>78</v>
      </c>
      <c r="O2" s="117"/>
      <c r="P2" s="8" t="s">
        <v>104</v>
      </c>
      <c r="Q2" s="40" t="s">
        <v>105</v>
      </c>
    </row>
    <row r="3" spans="1:21" ht="18.75" customHeight="1" thickBot="1">
      <c r="A3" s="118" t="s">
        <v>1</v>
      </c>
      <c r="B3" s="119"/>
      <c r="C3" s="3" t="s">
        <v>29</v>
      </c>
      <c r="D3" s="118" t="s">
        <v>33</v>
      </c>
      <c r="E3" s="119"/>
      <c r="F3" s="119" t="s">
        <v>35</v>
      </c>
      <c r="G3" s="119"/>
      <c r="H3" s="124"/>
      <c r="I3" s="4" t="s">
        <v>59</v>
      </c>
      <c r="J3" s="5" t="s">
        <v>61</v>
      </c>
      <c r="K3" s="11">
        <v>210</v>
      </c>
      <c r="L3" s="11">
        <v>20</v>
      </c>
      <c r="M3" s="12">
        <v>1</v>
      </c>
      <c r="N3" s="119"/>
      <c r="O3" s="119"/>
      <c r="P3" s="11"/>
      <c r="Q3" s="13">
        <v>211</v>
      </c>
      <c r="U3" s="45" t="s">
        <v>139</v>
      </c>
    </row>
    <row r="4" spans="1:21" ht="18.75" customHeight="1" thickBot="1">
      <c r="A4" s="125" t="s">
        <v>129</v>
      </c>
      <c r="B4" s="126"/>
      <c r="C4" s="126"/>
      <c r="D4" s="126"/>
      <c r="E4" s="14" t="s">
        <v>30</v>
      </c>
      <c r="F4" s="98" t="s">
        <v>128</v>
      </c>
      <c r="G4" s="98"/>
      <c r="H4" s="98"/>
      <c r="I4" s="125"/>
      <c r="J4" s="14" t="s">
        <v>30</v>
      </c>
      <c r="K4" s="98" t="s">
        <v>130</v>
      </c>
      <c r="L4" s="98"/>
      <c r="M4" s="98"/>
      <c r="N4" s="99" t="s">
        <v>131</v>
      </c>
      <c r="O4" s="99"/>
      <c r="P4" s="99"/>
      <c r="Q4" s="99"/>
      <c r="R4" s="33" t="s">
        <v>47</v>
      </c>
      <c r="S4" s="84" t="s">
        <v>106</v>
      </c>
      <c r="T4" s="84"/>
      <c r="U4" s="10">
        <v>1294669</v>
      </c>
    </row>
    <row r="5" spans="1:21" ht="18.75" customHeight="1">
      <c r="A5" s="127" t="s">
        <v>2</v>
      </c>
      <c r="B5" s="128"/>
      <c r="C5" s="128"/>
      <c r="D5" s="128"/>
      <c r="E5" s="10">
        <v>4066477</v>
      </c>
      <c r="F5" s="137" t="s">
        <v>36</v>
      </c>
      <c r="G5" s="138"/>
      <c r="H5" s="138"/>
      <c r="I5" s="138"/>
      <c r="J5" s="10">
        <v>2030449</v>
      </c>
      <c r="K5" s="83" t="s">
        <v>126</v>
      </c>
      <c r="L5" s="84"/>
      <c r="M5" s="143">
        <f>E28</f>
        <v>10254222</v>
      </c>
      <c r="N5" s="83" t="s">
        <v>12</v>
      </c>
      <c r="O5" s="84"/>
      <c r="P5" s="84"/>
      <c r="Q5" s="10">
        <f>E13</f>
        <v>2170549</v>
      </c>
      <c r="R5" s="96" t="s">
        <v>138</v>
      </c>
      <c r="S5" s="86" t="s">
        <v>107</v>
      </c>
      <c r="T5" s="86"/>
      <c r="U5" s="15">
        <v>476195</v>
      </c>
    </row>
    <row r="6" spans="1:21" ht="18.75" customHeight="1">
      <c r="A6" s="129" t="s">
        <v>3</v>
      </c>
      <c r="B6" s="130"/>
      <c r="C6" s="130"/>
      <c r="D6" s="130"/>
      <c r="E6" s="15">
        <v>106536</v>
      </c>
      <c r="G6" s="134" t="s">
        <v>37</v>
      </c>
      <c r="H6" s="134"/>
      <c r="I6" s="134"/>
      <c r="J6" s="18">
        <v>1412752</v>
      </c>
      <c r="K6" s="85"/>
      <c r="L6" s="86"/>
      <c r="M6" s="144"/>
      <c r="N6" s="85" t="s">
        <v>79</v>
      </c>
      <c r="O6" s="86"/>
      <c r="P6" s="86"/>
      <c r="Q6" s="15">
        <v>4886843</v>
      </c>
      <c r="R6" s="97"/>
      <c r="S6" s="82" t="s">
        <v>56</v>
      </c>
      <c r="T6" s="82"/>
      <c r="U6" s="16">
        <v>1618671</v>
      </c>
    </row>
    <row r="7" spans="1:21" ht="18.75" customHeight="1" thickBot="1">
      <c r="A7" s="129" t="s">
        <v>4</v>
      </c>
      <c r="B7" s="130"/>
      <c r="C7" s="130"/>
      <c r="D7" s="130"/>
      <c r="E7" s="15">
        <v>185296</v>
      </c>
      <c r="F7" s="129" t="s">
        <v>38</v>
      </c>
      <c r="G7" s="130"/>
      <c r="H7" s="130"/>
      <c r="I7" s="130"/>
      <c r="J7" s="15">
        <v>590683</v>
      </c>
      <c r="K7" s="85" t="s">
        <v>127</v>
      </c>
      <c r="L7" s="86"/>
      <c r="M7" s="144">
        <f>J28</f>
        <v>9501516</v>
      </c>
      <c r="N7" s="114" t="s">
        <v>80</v>
      </c>
      <c r="O7" s="115"/>
      <c r="P7" s="115"/>
      <c r="Q7" s="16">
        <f>SUM(Q5:Q6)</f>
        <v>7057392</v>
      </c>
      <c r="R7" s="31" t="s">
        <v>109</v>
      </c>
      <c r="S7" s="86" t="s">
        <v>108</v>
      </c>
      <c r="T7" s="86"/>
      <c r="U7" s="15">
        <v>3043715</v>
      </c>
    </row>
    <row r="8" spans="1:21" ht="18.75" customHeight="1" thickBot="1">
      <c r="A8" s="129" t="s">
        <v>5</v>
      </c>
      <c r="B8" s="130"/>
      <c r="C8" s="130"/>
      <c r="D8" s="130"/>
      <c r="E8" s="15">
        <v>341552</v>
      </c>
      <c r="F8" s="133" t="s">
        <v>39</v>
      </c>
      <c r="G8" s="134"/>
      <c r="H8" s="134"/>
      <c r="I8" s="134"/>
      <c r="J8" s="16">
        <v>1027184</v>
      </c>
      <c r="K8" s="81"/>
      <c r="L8" s="82"/>
      <c r="M8" s="145"/>
      <c r="N8" s="89" t="s">
        <v>81</v>
      </c>
      <c r="O8" s="90"/>
      <c r="P8" s="90"/>
      <c r="Q8" s="91"/>
      <c r="R8" s="17" t="s">
        <v>110</v>
      </c>
      <c r="S8" s="82" t="s">
        <v>56</v>
      </c>
      <c r="T8" s="82"/>
      <c r="U8" s="16">
        <v>3171398</v>
      </c>
    </row>
    <row r="9" spans="1:21" ht="18.75" customHeight="1">
      <c r="A9" s="129" t="s">
        <v>6</v>
      </c>
      <c r="B9" s="130"/>
      <c r="C9" s="130"/>
      <c r="D9" s="130"/>
      <c r="E9" s="15">
        <v>195</v>
      </c>
      <c r="F9" t="s">
        <v>136</v>
      </c>
      <c r="G9" s="130" t="s">
        <v>40</v>
      </c>
      <c r="H9" s="130"/>
      <c r="I9" s="130"/>
      <c r="J9" s="15">
        <v>1027184</v>
      </c>
      <c r="K9" s="81" t="s">
        <v>63</v>
      </c>
      <c r="L9" s="82"/>
      <c r="M9" s="145">
        <f>E28-J28</f>
        <v>752706</v>
      </c>
      <c r="N9" s="83" t="s">
        <v>82</v>
      </c>
      <c r="O9" s="84"/>
      <c r="P9" s="84"/>
      <c r="Q9" s="10">
        <v>4082138</v>
      </c>
      <c r="R9" s="81" t="s">
        <v>111</v>
      </c>
      <c r="S9" s="82"/>
      <c r="T9" s="82"/>
      <c r="U9" s="32">
        <v>0.88</v>
      </c>
    </row>
    <row r="10" spans="1:21" ht="18.75" customHeight="1">
      <c r="A10" s="131" t="s">
        <v>7</v>
      </c>
      <c r="B10" s="132"/>
      <c r="C10" s="132"/>
      <c r="D10" s="132"/>
      <c r="E10" s="15">
        <v>73091</v>
      </c>
      <c r="F10" t="s">
        <v>135</v>
      </c>
      <c r="G10" s="134" t="s">
        <v>41</v>
      </c>
      <c r="H10" s="134"/>
      <c r="I10" s="134"/>
      <c r="J10" s="16"/>
      <c r="K10" s="96" t="s">
        <v>64</v>
      </c>
      <c r="L10" s="108"/>
      <c r="M10" s="146"/>
      <c r="N10" s="85" t="s">
        <v>83</v>
      </c>
      <c r="O10" s="86"/>
      <c r="P10" s="86"/>
      <c r="Q10" s="15">
        <v>4005869</v>
      </c>
      <c r="R10" s="111" t="s">
        <v>119</v>
      </c>
      <c r="S10" s="82" t="s">
        <v>112</v>
      </c>
      <c r="T10" s="82"/>
      <c r="U10" s="15"/>
    </row>
    <row r="11" spans="1:21" ht="18.75" customHeight="1" thickBot="1">
      <c r="A11" s="129" t="s">
        <v>8</v>
      </c>
      <c r="B11" s="130"/>
      <c r="C11" s="130"/>
      <c r="D11" s="130"/>
      <c r="E11" s="15">
        <v>147174</v>
      </c>
      <c r="F11" s="139" t="s">
        <v>42</v>
      </c>
      <c r="G11" s="140"/>
      <c r="H11" s="140"/>
      <c r="I11" s="140"/>
      <c r="J11" s="15">
        <f>J5+J7+J8</f>
        <v>3648316</v>
      </c>
      <c r="K11" s="85" t="s">
        <v>65</v>
      </c>
      <c r="L11" s="86"/>
      <c r="M11" s="144">
        <v>50500</v>
      </c>
      <c r="N11" s="81" t="s">
        <v>84</v>
      </c>
      <c r="O11" s="82"/>
      <c r="P11" s="82"/>
      <c r="Q11" s="20">
        <f>Q10/Q9</f>
        <v>0.9813164082154988</v>
      </c>
      <c r="R11" s="112"/>
      <c r="S11" s="43" t="s">
        <v>113</v>
      </c>
      <c r="T11" s="35" t="s">
        <v>115</v>
      </c>
      <c r="U11" s="36"/>
    </row>
    <row r="12" spans="1:21" ht="18.75" customHeight="1" thickBot="1">
      <c r="A12" s="133" t="s">
        <v>9</v>
      </c>
      <c r="B12" s="134"/>
      <c r="C12" s="134"/>
      <c r="D12" s="134"/>
      <c r="E12" s="16">
        <f>E13+E14</f>
        <v>2424465</v>
      </c>
      <c r="F12" s="129" t="s">
        <v>43</v>
      </c>
      <c r="G12" s="130"/>
      <c r="H12" s="130"/>
      <c r="I12" s="130"/>
      <c r="J12" s="15">
        <v>1703696</v>
      </c>
      <c r="K12" s="85"/>
      <c r="L12" s="86"/>
      <c r="M12" s="144"/>
      <c r="N12" s="89" t="s">
        <v>85</v>
      </c>
      <c r="O12" s="90"/>
      <c r="P12" s="90"/>
      <c r="Q12" s="91"/>
      <c r="R12" s="112"/>
      <c r="S12" s="44" t="s">
        <v>114</v>
      </c>
      <c r="T12" s="34" t="s">
        <v>116</v>
      </c>
      <c r="U12" s="36"/>
    </row>
    <row r="13" spans="1:21" ht="18.75" customHeight="1">
      <c r="A13" s="17" t="s">
        <v>134</v>
      </c>
      <c r="B13" s="130" t="s">
        <v>12</v>
      </c>
      <c r="C13" s="130"/>
      <c r="D13" s="130"/>
      <c r="E13" s="15">
        <v>2170549</v>
      </c>
      <c r="F13" s="129" t="s">
        <v>44</v>
      </c>
      <c r="G13" s="130"/>
      <c r="H13" s="130"/>
      <c r="I13" s="130"/>
      <c r="J13" s="15">
        <v>52905</v>
      </c>
      <c r="K13" s="85" t="s">
        <v>66</v>
      </c>
      <c r="L13" s="86"/>
      <c r="M13" s="144">
        <f>M9-M11</f>
        <v>702206</v>
      </c>
      <c r="N13" s="83" t="s">
        <v>86</v>
      </c>
      <c r="O13" s="84"/>
      <c r="P13" s="84"/>
      <c r="Q13" s="10">
        <v>3695169</v>
      </c>
      <c r="R13" s="112"/>
      <c r="S13" s="87" t="s">
        <v>56</v>
      </c>
      <c r="T13" s="88"/>
      <c r="U13" s="36"/>
    </row>
    <row r="14" spans="1:21" ht="18.75" customHeight="1">
      <c r="A14" s="17" t="s">
        <v>135</v>
      </c>
      <c r="B14" s="134" t="s">
        <v>13</v>
      </c>
      <c r="C14" s="134"/>
      <c r="D14" s="134"/>
      <c r="E14" s="16">
        <v>253916</v>
      </c>
      <c r="F14" s="133" t="s">
        <v>45</v>
      </c>
      <c r="G14" s="134"/>
      <c r="H14" s="134"/>
      <c r="I14" s="134"/>
      <c r="J14" s="16">
        <v>1277424</v>
      </c>
      <c r="K14" s="85"/>
      <c r="L14" s="86"/>
      <c r="M14" s="144"/>
      <c r="N14" s="85" t="s">
        <v>87</v>
      </c>
      <c r="O14" s="86"/>
      <c r="P14" s="86"/>
      <c r="Q14" s="15">
        <v>5865718</v>
      </c>
      <c r="R14" s="113"/>
      <c r="S14" s="94" t="s">
        <v>117</v>
      </c>
      <c r="T14" s="95"/>
      <c r="U14" s="37"/>
    </row>
    <row r="15" spans="1:21" ht="18.75" customHeight="1" thickBot="1">
      <c r="A15" s="129" t="s">
        <v>14</v>
      </c>
      <c r="B15" s="130"/>
      <c r="C15" s="130"/>
      <c r="D15" s="130"/>
      <c r="E15" s="15">
        <f>SUM(E5:E12)</f>
        <v>7344786</v>
      </c>
      <c r="G15" s="134" t="s">
        <v>46</v>
      </c>
      <c r="H15" s="134"/>
      <c r="I15" s="134"/>
      <c r="J15" s="16">
        <v>566803</v>
      </c>
      <c r="K15" s="85" t="s">
        <v>67</v>
      </c>
      <c r="L15" s="86"/>
      <c r="M15" s="147">
        <v>-126379</v>
      </c>
      <c r="N15" s="81" t="s">
        <v>88</v>
      </c>
      <c r="O15" s="82"/>
      <c r="P15" s="82"/>
      <c r="Q15" s="21">
        <v>0.642</v>
      </c>
      <c r="R15" s="92" t="s">
        <v>118</v>
      </c>
      <c r="S15" s="93"/>
      <c r="T15" s="93"/>
      <c r="U15" s="38"/>
    </row>
    <row r="16" spans="1:21" ht="18.75" customHeight="1" thickBot="1">
      <c r="A16" s="129" t="s">
        <v>15</v>
      </c>
      <c r="B16" s="130"/>
      <c r="C16" s="130"/>
      <c r="D16" s="130"/>
      <c r="E16" s="15">
        <v>12150</v>
      </c>
      <c r="F16" s="129" t="s">
        <v>47</v>
      </c>
      <c r="G16" s="130"/>
      <c r="H16" s="130"/>
      <c r="I16" s="130"/>
      <c r="J16" s="15">
        <v>78206</v>
      </c>
      <c r="K16" s="85"/>
      <c r="L16" s="86"/>
      <c r="M16" s="147"/>
      <c r="N16" s="89" t="s">
        <v>89</v>
      </c>
      <c r="O16" s="90"/>
      <c r="P16" s="90"/>
      <c r="Q16" s="91"/>
      <c r="R16" s="89" t="s">
        <v>166</v>
      </c>
      <c r="S16" s="90"/>
      <c r="T16" s="90"/>
      <c r="U16" s="91"/>
    </row>
    <row r="17" spans="1:21" ht="18.75" customHeight="1">
      <c r="A17" s="129" t="s">
        <v>16</v>
      </c>
      <c r="B17" s="130"/>
      <c r="C17" s="130"/>
      <c r="D17" s="130"/>
      <c r="E17" s="15">
        <v>21872</v>
      </c>
      <c r="F17" s="129" t="s">
        <v>48</v>
      </c>
      <c r="G17" s="130"/>
      <c r="H17" s="130"/>
      <c r="I17" s="130"/>
      <c r="J17" s="15">
        <v>151086</v>
      </c>
      <c r="K17" s="85" t="s">
        <v>68</v>
      </c>
      <c r="L17" s="86"/>
      <c r="M17" s="144">
        <v>4178</v>
      </c>
      <c r="N17" s="83" t="s">
        <v>90</v>
      </c>
      <c r="O17" s="84"/>
      <c r="P17" s="84"/>
      <c r="Q17" s="22">
        <v>13.4</v>
      </c>
      <c r="R17" s="83" t="s">
        <v>120</v>
      </c>
      <c r="S17" s="84"/>
      <c r="T17" s="84"/>
      <c r="U17" s="74">
        <f>J11/J28</f>
        <v>0.38397198931202137</v>
      </c>
    </row>
    <row r="18" spans="1:21" ht="18.75" customHeight="1">
      <c r="A18" s="129" t="s">
        <v>17</v>
      </c>
      <c r="B18" s="130"/>
      <c r="C18" s="130"/>
      <c r="D18" s="130"/>
      <c r="E18" s="15">
        <v>193866</v>
      </c>
      <c r="F18" s="129" t="s">
        <v>49</v>
      </c>
      <c r="G18" s="130"/>
      <c r="H18" s="130"/>
      <c r="I18" s="130"/>
      <c r="J18" s="15">
        <v>1434852</v>
      </c>
      <c r="K18" s="85"/>
      <c r="L18" s="86"/>
      <c r="M18" s="144"/>
      <c r="N18" s="81" t="s">
        <v>91</v>
      </c>
      <c r="O18" s="82"/>
      <c r="P18" s="82"/>
      <c r="Q18" s="23">
        <v>12</v>
      </c>
      <c r="R18" s="78" t="s">
        <v>52</v>
      </c>
      <c r="S18" s="79"/>
      <c r="T18" s="79"/>
      <c r="U18" s="69">
        <f>J5/J28</f>
        <v>0.2136973720825182</v>
      </c>
    </row>
    <row r="19" spans="1:21" ht="18.75" customHeight="1">
      <c r="A19" s="129" t="s">
        <v>18</v>
      </c>
      <c r="B19" s="130"/>
      <c r="C19" s="130"/>
      <c r="D19" s="130"/>
      <c r="E19" s="15">
        <v>67945</v>
      </c>
      <c r="F19" s="129" t="s">
        <v>50</v>
      </c>
      <c r="G19" s="130"/>
      <c r="H19" s="130"/>
      <c r="I19" s="130"/>
      <c r="J19" s="15"/>
      <c r="K19" s="85" t="s">
        <v>69</v>
      </c>
      <c r="L19" s="86"/>
      <c r="M19" s="144"/>
      <c r="N19" s="41" t="s">
        <v>92</v>
      </c>
      <c r="O19" s="86" t="s">
        <v>95</v>
      </c>
      <c r="P19" s="86"/>
      <c r="Q19" s="24">
        <v>5.9</v>
      </c>
      <c r="R19" s="78" t="s">
        <v>103</v>
      </c>
      <c r="S19" s="79"/>
      <c r="T19" s="79"/>
      <c r="U19" s="69">
        <f>J8/J28</f>
        <v>0.10810737991705745</v>
      </c>
    </row>
    <row r="20" spans="1:21" ht="18.75" customHeight="1">
      <c r="A20" s="129" t="s">
        <v>19</v>
      </c>
      <c r="B20" s="130"/>
      <c r="C20" s="130"/>
      <c r="D20" s="130"/>
      <c r="E20" s="15">
        <v>393532</v>
      </c>
      <c r="F20" s="133" t="s">
        <v>51</v>
      </c>
      <c r="G20" s="134"/>
      <c r="H20" s="134"/>
      <c r="I20" s="134"/>
      <c r="J20" s="16">
        <f>J22+J26+J27</f>
        <v>1155031</v>
      </c>
      <c r="K20" s="85"/>
      <c r="L20" s="86"/>
      <c r="M20" s="144"/>
      <c r="N20" s="42" t="s">
        <v>93</v>
      </c>
      <c r="O20" s="86" t="s">
        <v>96</v>
      </c>
      <c r="P20" s="86"/>
      <c r="Q20" s="24">
        <v>6</v>
      </c>
      <c r="R20" s="85" t="s">
        <v>51</v>
      </c>
      <c r="S20" s="86"/>
      <c r="T20" s="86"/>
      <c r="U20" s="69">
        <f>J20/J28</f>
        <v>0.12156281166079182</v>
      </c>
    </row>
    <row r="21" spans="1:21" ht="18.75" customHeight="1">
      <c r="A21" s="129" t="s">
        <v>20</v>
      </c>
      <c r="B21" s="130"/>
      <c r="C21" s="130"/>
      <c r="D21" s="130"/>
      <c r="E21" s="15">
        <v>395037</v>
      </c>
      <c r="G21" s="134" t="s">
        <v>52</v>
      </c>
      <c r="H21" s="134"/>
      <c r="I21" s="134"/>
      <c r="J21" s="16">
        <v>30588</v>
      </c>
      <c r="K21" s="85" t="s">
        <v>70</v>
      </c>
      <c r="L21" s="86"/>
      <c r="M21" s="144"/>
      <c r="N21" s="42" t="s">
        <v>94</v>
      </c>
      <c r="O21" s="86" t="s">
        <v>97</v>
      </c>
      <c r="P21" s="86"/>
      <c r="Q21" s="24">
        <v>8.1</v>
      </c>
      <c r="R21" s="81" t="s">
        <v>53</v>
      </c>
      <c r="S21" s="82"/>
      <c r="T21" s="82"/>
      <c r="U21" s="75">
        <f>J22/J28</f>
        <v>0.12156281166079182</v>
      </c>
    </row>
    <row r="22" spans="1:21" ht="18.75" customHeight="1" thickBot="1">
      <c r="A22" s="129" t="s">
        <v>21</v>
      </c>
      <c r="B22" s="130"/>
      <c r="C22" s="130"/>
      <c r="D22" s="130"/>
      <c r="E22" s="15">
        <v>22740</v>
      </c>
      <c r="G22" s="134" t="s">
        <v>53</v>
      </c>
      <c r="H22" s="134"/>
      <c r="I22" s="134"/>
      <c r="J22" s="16">
        <f>SUM(J23:J24)</f>
        <v>1155031</v>
      </c>
      <c r="K22" s="85"/>
      <c r="L22" s="86"/>
      <c r="M22" s="144"/>
      <c r="N22" s="42" t="s">
        <v>137</v>
      </c>
      <c r="O22" s="82" t="s">
        <v>98</v>
      </c>
      <c r="P22" s="82"/>
      <c r="Q22" s="25">
        <v>6.7</v>
      </c>
      <c r="R22" s="78" t="s">
        <v>121</v>
      </c>
      <c r="S22" s="79"/>
      <c r="T22" s="79"/>
      <c r="U22" s="69">
        <f>J24/J28</f>
        <v>0.11027303432420679</v>
      </c>
    </row>
    <row r="23" spans="1:21" ht="18.75" customHeight="1" thickBot="1">
      <c r="A23" s="129" t="s">
        <v>22</v>
      </c>
      <c r="B23" s="130"/>
      <c r="C23" s="130"/>
      <c r="D23" s="130"/>
      <c r="E23" s="15"/>
      <c r="F23" t="s">
        <v>10</v>
      </c>
      <c r="G23" s="19"/>
      <c r="H23" s="130" t="s">
        <v>54</v>
      </c>
      <c r="I23" s="130"/>
      <c r="J23" s="15">
        <v>107270</v>
      </c>
      <c r="K23" s="85" t="s">
        <v>71</v>
      </c>
      <c r="L23" s="86"/>
      <c r="M23" s="147">
        <f>(M15)+(M17)+(M19)+(M21)</f>
        <v>-122201</v>
      </c>
      <c r="N23" s="89" t="s">
        <v>99</v>
      </c>
      <c r="O23" s="90"/>
      <c r="P23" s="90"/>
      <c r="Q23" s="91"/>
      <c r="R23" s="85" t="s">
        <v>58</v>
      </c>
      <c r="S23" s="86"/>
      <c r="T23" s="86"/>
      <c r="U23" s="69"/>
    </row>
    <row r="24" spans="1:21" ht="18.75" customHeight="1" thickBot="1">
      <c r="A24" s="129" t="s">
        <v>23</v>
      </c>
      <c r="B24" s="130"/>
      <c r="C24" s="130"/>
      <c r="D24" s="130"/>
      <c r="E24" s="15">
        <v>281391</v>
      </c>
      <c r="G24" s="19"/>
      <c r="H24" s="130" t="s">
        <v>55</v>
      </c>
      <c r="I24" s="130"/>
      <c r="J24" s="15">
        <v>1047761</v>
      </c>
      <c r="K24" s="81"/>
      <c r="L24" s="82"/>
      <c r="M24" s="148"/>
      <c r="N24" s="83" t="s">
        <v>100</v>
      </c>
      <c r="O24" s="84"/>
      <c r="P24" s="84"/>
      <c r="Q24" s="26">
        <f>M13/Q7</f>
        <v>0.09949936180390717</v>
      </c>
      <c r="R24" s="109" t="s">
        <v>56</v>
      </c>
      <c r="S24" s="110"/>
      <c r="T24" s="110"/>
      <c r="U24" s="76">
        <f>(J12+J13+J14+J16+J17+J18)/J28</f>
        <v>0.49446519902718683</v>
      </c>
    </row>
    <row r="25" spans="1:21" ht="18.75" customHeight="1" thickBot="1">
      <c r="A25" s="129" t="s">
        <v>24</v>
      </c>
      <c r="B25" s="130"/>
      <c r="C25" s="130"/>
      <c r="D25" s="130"/>
      <c r="E25" s="15">
        <v>874885</v>
      </c>
      <c r="G25" s="19"/>
      <c r="H25" s="134" t="s">
        <v>56</v>
      </c>
      <c r="I25" s="134"/>
      <c r="J25" s="16"/>
      <c r="K25" s="81" t="s">
        <v>72</v>
      </c>
      <c r="L25" s="82"/>
      <c r="M25" s="149">
        <f>J28/Q7</f>
        <v>1.3463211339259602</v>
      </c>
      <c r="N25" s="85" t="s">
        <v>101</v>
      </c>
      <c r="O25" s="86"/>
      <c r="P25" s="86"/>
      <c r="Q25" s="27">
        <f>M27/Q7</f>
        <v>1.008191694609</v>
      </c>
      <c r="R25" s="89" t="s">
        <v>122</v>
      </c>
      <c r="S25" s="90"/>
      <c r="T25" s="90"/>
      <c r="U25" s="91"/>
    </row>
    <row r="26" spans="1:21" ht="18.75" customHeight="1">
      <c r="A26" s="129" t="s">
        <v>25</v>
      </c>
      <c r="B26" s="130"/>
      <c r="C26" s="130"/>
      <c r="D26" s="130"/>
      <c r="E26" s="15">
        <v>120118</v>
      </c>
      <c r="F26" t="s">
        <v>11</v>
      </c>
      <c r="G26" s="130" t="s">
        <v>57</v>
      </c>
      <c r="H26" s="130"/>
      <c r="I26" s="130"/>
      <c r="J26" s="15"/>
      <c r="K26" s="96" t="s">
        <v>73</v>
      </c>
      <c r="L26" s="108"/>
      <c r="M26" s="150"/>
      <c r="N26" s="81" t="s">
        <v>102</v>
      </c>
      <c r="O26" s="86"/>
      <c r="P26" s="86"/>
      <c r="Q26" s="27">
        <f>M28/M27</f>
        <v>0.7971442561590645</v>
      </c>
      <c r="R26" s="83" t="s">
        <v>123</v>
      </c>
      <c r="S26" s="84"/>
      <c r="T26" s="84"/>
      <c r="U26" s="10">
        <v>449170</v>
      </c>
    </row>
    <row r="27" spans="1:21" ht="18.75" customHeight="1">
      <c r="A27" s="129" t="s">
        <v>26</v>
      </c>
      <c r="B27" s="130"/>
      <c r="C27" s="130"/>
      <c r="D27" s="130"/>
      <c r="E27" s="15">
        <v>525900</v>
      </c>
      <c r="G27" s="134" t="s">
        <v>58</v>
      </c>
      <c r="H27" s="134"/>
      <c r="I27" s="134"/>
      <c r="J27" s="16"/>
      <c r="K27" s="85" t="s">
        <v>74</v>
      </c>
      <c r="L27" s="86"/>
      <c r="M27" s="15">
        <v>7115204</v>
      </c>
      <c r="N27" s="17"/>
      <c r="O27" s="86" t="s">
        <v>52</v>
      </c>
      <c r="P27" s="86"/>
      <c r="Q27" s="28">
        <v>0.22</v>
      </c>
      <c r="R27" s="85" t="s">
        <v>124</v>
      </c>
      <c r="S27" s="86"/>
      <c r="T27" s="86"/>
      <c r="U27" s="15">
        <v>327314</v>
      </c>
    </row>
    <row r="28" spans="1:21" ht="18.75" customHeight="1" thickBot="1">
      <c r="A28" s="135" t="s">
        <v>27</v>
      </c>
      <c r="B28" s="136"/>
      <c r="C28" s="136"/>
      <c r="D28" s="136"/>
      <c r="E28" s="13">
        <f>SUM(E15:E27)</f>
        <v>10254222</v>
      </c>
      <c r="F28" s="135" t="s">
        <v>133</v>
      </c>
      <c r="G28" s="136"/>
      <c r="H28" s="136"/>
      <c r="I28" s="136"/>
      <c r="J28" s="13">
        <f>SUM(J11:J14)+SUM(J16:J20)</f>
        <v>9501516</v>
      </c>
      <c r="K28" s="109" t="s">
        <v>75</v>
      </c>
      <c r="L28" s="110"/>
      <c r="M28" s="13">
        <v>5671844</v>
      </c>
      <c r="N28" s="30"/>
      <c r="O28" s="110" t="s">
        <v>103</v>
      </c>
      <c r="P28" s="110"/>
      <c r="Q28" s="29">
        <v>0.144</v>
      </c>
      <c r="R28" s="109" t="s">
        <v>125</v>
      </c>
      <c r="S28" s="110"/>
      <c r="T28" s="110"/>
      <c r="U28" s="13">
        <v>489000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G6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80" t="s">
        <v>149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8.75" customHeight="1">
      <c r="A2" s="116" t="s">
        <v>0</v>
      </c>
      <c r="B2" s="117"/>
      <c r="C2" s="2" t="s">
        <v>28</v>
      </c>
      <c r="D2" s="120" t="s">
        <v>150</v>
      </c>
      <c r="E2" s="121"/>
      <c r="F2" s="122" t="s">
        <v>152</v>
      </c>
      <c r="G2" s="122"/>
      <c r="H2" s="123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17" t="s">
        <v>78</v>
      </c>
      <c r="O2" s="117"/>
      <c r="P2" s="8" t="s">
        <v>104</v>
      </c>
      <c r="Q2" s="49" t="s">
        <v>105</v>
      </c>
    </row>
    <row r="3" spans="1:21" ht="18.75" customHeight="1" thickBot="1">
      <c r="A3" s="118" t="s">
        <v>1</v>
      </c>
      <c r="B3" s="119"/>
      <c r="C3" s="3" t="s">
        <v>140</v>
      </c>
      <c r="D3" s="118" t="s">
        <v>151</v>
      </c>
      <c r="E3" s="119"/>
      <c r="F3" s="119" t="s">
        <v>153</v>
      </c>
      <c r="G3" s="119"/>
      <c r="H3" s="124"/>
      <c r="I3" s="4" t="s">
        <v>141</v>
      </c>
      <c r="J3" s="50" t="s">
        <v>61</v>
      </c>
      <c r="K3" s="11">
        <v>204</v>
      </c>
      <c r="L3" s="11">
        <v>21</v>
      </c>
      <c r="M3" s="51">
        <v>1</v>
      </c>
      <c r="N3" s="119"/>
      <c r="O3" s="119"/>
      <c r="P3" s="11"/>
      <c r="Q3" s="52">
        <v>205</v>
      </c>
      <c r="U3" s="45" t="s">
        <v>139</v>
      </c>
    </row>
    <row r="4" spans="1:21" ht="18.75" customHeight="1" thickBot="1">
      <c r="A4" s="125" t="s">
        <v>129</v>
      </c>
      <c r="B4" s="126"/>
      <c r="C4" s="126"/>
      <c r="D4" s="126"/>
      <c r="E4" s="53" t="s">
        <v>30</v>
      </c>
      <c r="F4" s="98" t="s">
        <v>128</v>
      </c>
      <c r="G4" s="98"/>
      <c r="H4" s="98"/>
      <c r="I4" s="125"/>
      <c r="J4" s="53" t="s">
        <v>30</v>
      </c>
      <c r="K4" s="98" t="s">
        <v>130</v>
      </c>
      <c r="L4" s="98"/>
      <c r="M4" s="98"/>
      <c r="N4" s="99" t="s">
        <v>131</v>
      </c>
      <c r="O4" s="99"/>
      <c r="P4" s="99"/>
      <c r="Q4" s="99"/>
      <c r="R4" s="33" t="s">
        <v>47</v>
      </c>
      <c r="S4" s="84" t="s">
        <v>106</v>
      </c>
      <c r="T4" s="84"/>
      <c r="U4" s="54">
        <v>1290491</v>
      </c>
    </row>
    <row r="5" spans="1:21" ht="18.75" customHeight="1">
      <c r="A5" s="127" t="s">
        <v>2</v>
      </c>
      <c r="B5" s="128"/>
      <c r="C5" s="128"/>
      <c r="D5" s="128"/>
      <c r="E5" s="54">
        <v>4092265</v>
      </c>
      <c r="F5" s="137" t="s">
        <v>36</v>
      </c>
      <c r="G5" s="138"/>
      <c r="H5" s="138"/>
      <c r="I5" s="138"/>
      <c r="J5" s="54">
        <v>2010896</v>
      </c>
      <c r="K5" s="83" t="s">
        <v>126</v>
      </c>
      <c r="L5" s="84"/>
      <c r="M5" s="100">
        <f>E28</f>
        <v>10203480</v>
      </c>
      <c r="N5" s="83" t="s">
        <v>12</v>
      </c>
      <c r="O5" s="84"/>
      <c r="P5" s="84"/>
      <c r="Q5" s="54">
        <f>E13</f>
        <v>2067233</v>
      </c>
      <c r="R5" s="96" t="s">
        <v>138</v>
      </c>
      <c r="S5" s="86" t="s">
        <v>107</v>
      </c>
      <c r="T5" s="86"/>
      <c r="U5" s="55">
        <v>474667</v>
      </c>
    </row>
    <row r="6" spans="1:21" ht="18.75" customHeight="1">
      <c r="A6" s="129" t="s">
        <v>3</v>
      </c>
      <c r="B6" s="130"/>
      <c r="C6" s="130"/>
      <c r="D6" s="130"/>
      <c r="E6" s="55">
        <v>104787</v>
      </c>
      <c r="G6" s="134" t="s">
        <v>37</v>
      </c>
      <c r="H6" s="134"/>
      <c r="I6" s="134"/>
      <c r="J6" s="56">
        <v>1419398</v>
      </c>
      <c r="K6" s="85"/>
      <c r="L6" s="86"/>
      <c r="M6" s="101"/>
      <c r="N6" s="85" t="s">
        <v>79</v>
      </c>
      <c r="O6" s="86"/>
      <c r="P6" s="86"/>
      <c r="Q6" s="55">
        <v>4786273</v>
      </c>
      <c r="R6" s="97"/>
      <c r="S6" s="82" t="s">
        <v>56</v>
      </c>
      <c r="T6" s="82"/>
      <c r="U6" s="57">
        <v>1627138</v>
      </c>
    </row>
    <row r="7" spans="1:21" ht="18.75" customHeight="1" thickBot="1">
      <c r="A7" s="129" t="s">
        <v>4</v>
      </c>
      <c r="B7" s="130"/>
      <c r="C7" s="130"/>
      <c r="D7" s="130"/>
      <c r="E7" s="55">
        <v>43647</v>
      </c>
      <c r="F7" s="129" t="s">
        <v>38</v>
      </c>
      <c r="G7" s="130"/>
      <c r="H7" s="130"/>
      <c r="I7" s="130"/>
      <c r="J7" s="55">
        <v>627435</v>
      </c>
      <c r="K7" s="85" t="s">
        <v>127</v>
      </c>
      <c r="L7" s="86"/>
      <c r="M7" s="101">
        <f>J28</f>
        <v>9328595</v>
      </c>
      <c r="N7" s="114" t="s">
        <v>80</v>
      </c>
      <c r="O7" s="115"/>
      <c r="P7" s="115"/>
      <c r="Q7" s="57">
        <f>SUM(Q5:Q6)</f>
        <v>6853506</v>
      </c>
      <c r="R7" s="31" t="s">
        <v>109</v>
      </c>
      <c r="S7" s="86" t="s">
        <v>108</v>
      </c>
      <c r="T7" s="86"/>
      <c r="U7" s="55">
        <v>3240213</v>
      </c>
    </row>
    <row r="8" spans="1:21" ht="18.75" customHeight="1" thickBot="1">
      <c r="A8" s="129" t="s">
        <v>5</v>
      </c>
      <c r="B8" s="130"/>
      <c r="C8" s="130"/>
      <c r="D8" s="130"/>
      <c r="E8" s="55">
        <v>331196</v>
      </c>
      <c r="F8" s="133" t="s">
        <v>39</v>
      </c>
      <c r="G8" s="134"/>
      <c r="H8" s="134"/>
      <c r="I8" s="134"/>
      <c r="J8" s="57">
        <v>775799</v>
      </c>
      <c r="K8" s="81"/>
      <c r="L8" s="82"/>
      <c r="M8" s="102"/>
      <c r="N8" s="89" t="s">
        <v>81</v>
      </c>
      <c r="O8" s="90"/>
      <c r="P8" s="90"/>
      <c r="Q8" s="91"/>
      <c r="R8" s="17" t="s">
        <v>110</v>
      </c>
      <c r="S8" s="82" t="s">
        <v>56</v>
      </c>
      <c r="T8" s="82"/>
      <c r="U8" s="57">
        <v>3263501</v>
      </c>
    </row>
    <row r="9" spans="1:21" ht="18.75" customHeight="1">
      <c r="A9" s="129" t="s">
        <v>6</v>
      </c>
      <c r="B9" s="130"/>
      <c r="C9" s="130"/>
      <c r="D9" s="130"/>
      <c r="E9" s="55">
        <v>990</v>
      </c>
      <c r="F9" t="s">
        <v>142</v>
      </c>
      <c r="G9" s="130" t="s">
        <v>40</v>
      </c>
      <c r="H9" s="130"/>
      <c r="I9" s="130"/>
      <c r="J9" s="55">
        <v>775799</v>
      </c>
      <c r="K9" s="81" t="s">
        <v>63</v>
      </c>
      <c r="L9" s="82"/>
      <c r="M9" s="102">
        <f>E28-J28</f>
        <v>874885</v>
      </c>
      <c r="N9" s="83" t="s">
        <v>82</v>
      </c>
      <c r="O9" s="84"/>
      <c r="P9" s="84"/>
      <c r="Q9" s="54">
        <v>4153665</v>
      </c>
      <c r="R9" s="81" t="s">
        <v>111</v>
      </c>
      <c r="S9" s="82"/>
      <c r="T9" s="82"/>
      <c r="U9" s="58">
        <v>0.95</v>
      </c>
    </row>
    <row r="10" spans="1:21" ht="18.75" customHeight="1">
      <c r="A10" s="131" t="s">
        <v>7</v>
      </c>
      <c r="B10" s="132"/>
      <c r="C10" s="132"/>
      <c r="D10" s="132"/>
      <c r="E10" s="55">
        <v>72306</v>
      </c>
      <c r="F10" t="s">
        <v>143</v>
      </c>
      <c r="G10" s="134" t="s">
        <v>41</v>
      </c>
      <c r="H10" s="134"/>
      <c r="I10" s="134"/>
      <c r="J10" s="57"/>
      <c r="K10" s="96" t="s">
        <v>144</v>
      </c>
      <c r="L10" s="108"/>
      <c r="M10" s="103"/>
      <c r="N10" s="85" t="s">
        <v>83</v>
      </c>
      <c r="O10" s="86"/>
      <c r="P10" s="86"/>
      <c r="Q10" s="55">
        <v>4058318</v>
      </c>
      <c r="R10" s="111" t="s">
        <v>119</v>
      </c>
      <c r="S10" s="82" t="s">
        <v>112</v>
      </c>
      <c r="T10" s="82"/>
      <c r="U10" s="55"/>
    </row>
    <row r="11" spans="1:21" ht="18.75" customHeight="1" thickBot="1">
      <c r="A11" s="129" t="s">
        <v>8</v>
      </c>
      <c r="B11" s="130"/>
      <c r="C11" s="130"/>
      <c r="D11" s="130"/>
      <c r="E11" s="55">
        <v>116564</v>
      </c>
      <c r="F11" s="139" t="s">
        <v>42</v>
      </c>
      <c r="G11" s="140"/>
      <c r="H11" s="140"/>
      <c r="I11" s="140"/>
      <c r="J11" s="55">
        <f>J5+J7+J8</f>
        <v>3414130</v>
      </c>
      <c r="K11" s="85" t="s">
        <v>65</v>
      </c>
      <c r="L11" s="86"/>
      <c r="M11" s="101">
        <v>46300</v>
      </c>
      <c r="N11" s="81" t="s">
        <v>84</v>
      </c>
      <c r="O11" s="82"/>
      <c r="P11" s="82"/>
      <c r="Q11" s="59">
        <f>Q10/Q9</f>
        <v>0.9770450915035276</v>
      </c>
      <c r="R11" s="112"/>
      <c r="S11" s="43" t="s">
        <v>113</v>
      </c>
      <c r="T11" s="35" t="s">
        <v>115</v>
      </c>
      <c r="U11" s="60"/>
    </row>
    <row r="12" spans="1:21" ht="18.75" customHeight="1" thickBot="1">
      <c r="A12" s="133" t="s">
        <v>9</v>
      </c>
      <c r="B12" s="134"/>
      <c r="C12" s="134"/>
      <c r="D12" s="134"/>
      <c r="E12" s="57">
        <f>E13+E14</f>
        <v>2319134</v>
      </c>
      <c r="F12" s="129" t="s">
        <v>43</v>
      </c>
      <c r="G12" s="130"/>
      <c r="H12" s="130"/>
      <c r="I12" s="130"/>
      <c r="J12" s="55">
        <v>1601009</v>
      </c>
      <c r="K12" s="85"/>
      <c r="L12" s="86"/>
      <c r="M12" s="101"/>
      <c r="N12" s="89" t="s">
        <v>85</v>
      </c>
      <c r="O12" s="90"/>
      <c r="P12" s="90"/>
      <c r="Q12" s="91"/>
      <c r="R12" s="112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30" t="s">
        <v>12</v>
      </c>
      <c r="C13" s="130"/>
      <c r="D13" s="130"/>
      <c r="E13" s="55">
        <v>2067233</v>
      </c>
      <c r="F13" s="129" t="s">
        <v>44</v>
      </c>
      <c r="G13" s="130"/>
      <c r="H13" s="130"/>
      <c r="I13" s="130"/>
      <c r="J13" s="55">
        <v>101398</v>
      </c>
      <c r="K13" s="85" t="s">
        <v>66</v>
      </c>
      <c r="L13" s="86"/>
      <c r="M13" s="101">
        <f>M9-M11</f>
        <v>828585</v>
      </c>
      <c r="N13" s="83" t="s">
        <v>86</v>
      </c>
      <c r="O13" s="84"/>
      <c r="P13" s="84"/>
      <c r="Q13" s="54">
        <v>3619838</v>
      </c>
      <c r="R13" s="112"/>
      <c r="S13" s="87" t="s">
        <v>56</v>
      </c>
      <c r="T13" s="88"/>
      <c r="U13" s="60"/>
    </row>
    <row r="14" spans="1:21" ht="18.75" customHeight="1">
      <c r="A14" s="17" t="s">
        <v>146</v>
      </c>
      <c r="B14" s="134" t="s">
        <v>13</v>
      </c>
      <c r="C14" s="134"/>
      <c r="D14" s="134"/>
      <c r="E14" s="57">
        <v>251901</v>
      </c>
      <c r="F14" s="133" t="s">
        <v>45</v>
      </c>
      <c r="G14" s="134"/>
      <c r="H14" s="134"/>
      <c r="I14" s="134"/>
      <c r="J14" s="57">
        <v>1168341</v>
      </c>
      <c r="K14" s="85"/>
      <c r="L14" s="86"/>
      <c r="M14" s="101"/>
      <c r="N14" s="85" t="s">
        <v>87</v>
      </c>
      <c r="O14" s="86"/>
      <c r="P14" s="86"/>
      <c r="Q14" s="55">
        <v>5690056</v>
      </c>
      <c r="R14" s="113"/>
      <c r="S14" s="94" t="s">
        <v>117</v>
      </c>
      <c r="T14" s="95"/>
      <c r="U14" s="61"/>
    </row>
    <row r="15" spans="1:21" ht="18.75" customHeight="1" thickBot="1">
      <c r="A15" s="129" t="s">
        <v>14</v>
      </c>
      <c r="B15" s="130"/>
      <c r="C15" s="130"/>
      <c r="D15" s="130"/>
      <c r="E15" s="55">
        <f>SUM(E5:E12)</f>
        <v>7080889</v>
      </c>
      <c r="G15" s="134" t="s">
        <v>46</v>
      </c>
      <c r="H15" s="134"/>
      <c r="I15" s="134"/>
      <c r="J15" s="57">
        <v>356713</v>
      </c>
      <c r="K15" s="85" t="s">
        <v>67</v>
      </c>
      <c r="L15" s="86"/>
      <c r="M15" s="104">
        <v>213141</v>
      </c>
      <c r="N15" s="81" t="s">
        <v>88</v>
      </c>
      <c r="O15" s="82"/>
      <c r="P15" s="82"/>
      <c r="Q15" s="62">
        <v>0.653</v>
      </c>
      <c r="R15" s="92" t="s">
        <v>118</v>
      </c>
      <c r="S15" s="93"/>
      <c r="T15" s="93"/>
      <c r="U15" s="63"/>
    </row>
    <row r="16" spans="1:21" ht="18.75" customHeight="1" thickBot="1">
      <c r="A16" s="129" t="s">
        <v>15</v>
      </c>
      <c r="B16" s="130"/>
      <c r="C16" s="130"/>
      <c r="D16" s="130"/>
      <c r="E16" s="55">
        <v>14404</v>
      </c>
      <c r="F16" s="129" t="s">
        <v>47</v>
      </c>
      <c r="G16" s="130"/>
      <c r="H16" s="130"/>
      <c r="I16" s="130"/>
      <c r="J16" s="55">
        <v>306831</v>
      </c>
      <c r="K16" s="85"/>
      <c r="L16" s="86"/>
      <c r="M16" s="104"/>
      <c r="N16" s="89" t="s">
        <v>89</v>
      </c>
      <c r="O16" s="90"/>
      <c r="P16" s="90"/>
      <c r="Q16" s="91"/>
      <c r="R16" s="89" t="s">
        <v>166</v>
      </c>
      <c r="S16" s="90"/>
      <c r="T16" s="90"/>
      <c r="U16" s="91"/>
    </row>
    <row r="17" spans="1:21" ht="18.75" customHeight="1">
      <c r="A17" s="129" t="s">
        <v>16</v>
      </c>
      <c r="B17" s="130"/>
      <c r="C17" s="130"/>
      <c r="D17" s="130"/>
      <c r="E17" s="55">
        <v>43717</v>
      </c>
      <c r="F17" s="129" t="s">
        <v>48</v>
      </c>
      <c r="G17" s="130"/>
      <c r="H17" s="130"/>
      <c r="I17" s="130"/>
      <c r="J17" s="55">
        <v>102270</v>
      </c>
      <c r="K17" s="85" t="s">
        <v>68</v>
      </c>
      <c r="L17" s="86"/>
      <c r="M17" s="101">
        <v>92495</v>
      </c>
      <c r="N17" s="83" t="s">
        <v>90</v>
      </c>
      <c r="O17" s="84"/>
      <c r="P17" s="84"/>
      <c r="Q17" s="64">
        <v>10.2</v>
      </c>
      <c r="R17" s="83" t="s">
        <v>120</v>
      </c>
      <c r="S17" s="84"/>
      <c r="T17" s="84"/>
      <c r="U17" s="74">
        <f>J11/J28</f>
        <v>0.3659854458254432</v>
      </c>
    </row>
    <row r="18" spans="1:21" ht="18.75" customHeight="1">
      <c r="A18" s="129" t="s">
        <v>17</v>
      </c>
      <c r="B18" s="130"/>
      <c r="C18" s="130"/>
      <c r="D18" s="130"/>
      <c r="E18" s="55">
        <v>189329</v>
      </c>
      <c r="F18" s="129" t="s">
        <v>49</v>
      </c>
      <c r="G18" s="130"/>
      <c r="H18" s="130"/>
      <c r="I18" s="130"/>
      <c r="J18" s="55">
        <v>1194980</v>
      </c>
      <c r="K18" s="85"/>
      <c r="L18" s="86"/>
      <c r="M18" s="101"/>
      <c r="N18" s="81" t="s">
        <v>91</v>
      </c>
      <c r="O18" s="82"/>
      <c r="P18" s="82"/>
      <c r="Q18" s="65">
        <v>9.5</v>
      </c>
      <c r="R18" s="78" t="s">
        <v>52</v>
      </c>
      <c r="S18" s="79"/>
      <c r="T18" s="79"/>
      <c r="U18" s="69">
        <f>J5/J28</f>
        <v>0.21556257935948553</v>
      </c>
    </row>
    <row r="19" spans="1:21" ht="18.75" customHeight="1">
      <c r="A19" s="129" t="s">
        <v>18</v>
      </c>
      <c r="B19" s="130"/>
      <c r="C19" s="130"/>
      <c r="D19" s="130"/>
      <c r="E19" s="55">
        <v>63115</v>
      </c>
      <c r="F19" s="129" t="s">
        <v>50</v>
      </c>
      <c r="G19" s="130"/>
      <c r="H19" s="130"/>
      <c r="I19" s="130"/>
      <c r="J19" s="55"/>
      <c r="K19" s="85" t="s">
        <v>69</v>
      </c>
      <c r="L19" s="86"/>
      <c r="M19" s="101"/>
      <c r="N19" s="41" t="s">
        <v>92</v>
      </c>
      <c r="O19" s="86" t="s">
        <v>154</v>
      </c>
      <c r="P19" s="86"/>
      <c r="Q19" s="66">
        <v>5.9</v>
      </c>
      <c r="R19" s="78" t="s">
        <v>103</v>
      </c>
      <c r="S19" s="79"/>
      <c r="T19" s="79"/>
      <c r="U19" s="69">
        <f>J8/J28</f>
        <v>0.08316354177665554</v>
      </c>
    </row>
    <row r="20" spans="1:21" ht="18.75" customHeight="1">
      <c r="A20" s="129" t="s">
        <v>19</v>
      </c>
      <c r="B20" s="130"/>
      <c r="C20" s="130"/>
      <c r="D20" s="130"/>
      <c r="E20" s="55">
        <v>740254</v>
      </c>
      <c r="F20" s="133" t="s">
        <v>51</v>
      </c>
      <c r="G20" s="134"/>
      <c r="H20" s="134"/>
      <c r="I20" s="134"/>
      <c r="J20" s="57">
        <f>J22+J26+J27</f>
        <v>1439636</v>
      </c>
      <c r="K20" s="85"/>
      <c r="L20" s="86"/>
      <c r="M20" s="101"/>
      <c r="N20" s="42" t="s">
        <v>93</v>
      </c>
      <c r="O20" s="86" t="s">
        <v>95</v>
      </c>
      <c r="P20" s="86"/>
      <c r="Q20" s="66">
        <v>5.9</v>
      </c>
      <c r="R20" s="85" t="s">
        <v>51</v>
      </c>
      <c r="S20" s="86"/>
      <c r="T20" s="86"/>
      <c r="U20" s="69">
        <f>J20/J28</f>
        <v>0.15432506181263095</v>
      </c>
    </row>
    <row r="21" spans="1:21" ht="18.75" customHeight="1">
      <c r="A21" s="129" t="s">
        <v>20</v>
      </c>
      <c r="B21" s="130"/>
      <c r="C21" s="130"/>
      <c r="D21" s="130"/>
      <c r="E21" s="55">
        <v>377252</v>
      </c>
      <c r="G21" s="134" t="s">
        <v>52</v>
      </c>
      <c r="H21" s="134"/>
      <c r="I21" s="134"/>
      <c r="J21" s="57">
        <v>36495</v>
      </c>
      <c r="K21" s="85" t="s">
        <v>70</v>
      </c>
      <c r="L21" s="86"/>
      <c r="M21" s="101"/>
      <c r="N21" s="42" t="s">
        <v>94</v>
      </c>
      <c r="O21" s="86" t="s">
        <v>96</v>
      </c>
      <c r="P21" s="86"/>
      <c r="Q21" s="66">
        <v>6</v>
      </c>
      <c r="R21" s="81" t="s">
        <v>53</v>
      </c>
      <c r="S21" s="82"/>
      <c r="T21" s="82"/>
      <c r="U21" s="75">
        <f>J22/J28</f>
        <v>0.15432506181263095</v>
      </c>
    </row>
    <row r="22" spans="1:21" ht="18.75" customHeight="1" thickBot="1">
      <c r="A22" s="129" t="s">
        <v>21</v>
      </c>
      <c r="B22" s="130"/>
      <c r="C22" s="130"/>
      <c r="D22" s="130"/>
      <c r="E22" s="55">
        <v>65359</v>
      </c>
      <c r="G22" s="134" t="s">
        <v>53</v>
      </c>
      <c r="H22" s="134"/>
      <c r="I22" s="134"/>
      <c r="J22" s="57">
        <f>SUM(J23:J25)</f>
        <v>1439636</v>
      </c>
      <c r="K22" s="85"/>
      <c r="L22" s="86"/>
      <c r="M22" s="101"/>
      <c r="N22" s="42" t="s">
        <v>147</v>
      </c>
      <c r="O22" s="82" t="s">
        <v>155</v>
      </c>
      <c r="P22" s="82"/>
      <c r="Q22" s="67">
        <v>5.9</v>
      </c>
      <c r="R22" s="78" t="s">
        <v>121</v>
      </c>
      <c r="S22" s="79"/>
      <c r="T22" s="79"/>
      <c r="U22" s="69">
        <f>J24/J28</f>
        <v>0.12626831800501576</v>
      </c>
    </row>
    <row r="23" spans="1:21" ht="18.75" customHeight="1" thickBot="1">
      <c r="A23" s="129" t="s">
        <v>22</v>
      </c>
      <c r="B23" s="130"/>
      <c r="C23" s="130"/>
      <c r="D23" s="130"/>
      <c r="E23" s="55">
        <v>200</v>
      </c>
      <c r="F23" t="s">
        <v>10</v>
      </c>
      <c r="G23" s="19"/>
      <c r="H23" s="130" t="s">
        <v>54</v>
      </c>
      <c r="I23" s="130"/>
      <c r="J23" s="55">
        <v>256315</v>
      </c>
      <c r="K23" s="85" t="s">
        <v>71</v>
      </c>
      <c r="L23" s="86"/>
      <c r="M23" s="104">
        <f>(M15)+(M17)+(M19)+(M21)</f>
        <v>305636</v>
      </c>
      <c r="N23" s="89" t="s">
        <v>99</v>
      </c>
      <c r="O23" s="90"/>
      <c r="P23" s="90"/>
      <c r="Q23" s="91"/>
      <c r="R23" s="85" t="s">
        <v>58</v>
      </c>
      <c r="S23" s="86"/>
      <c r="T23" s="86"/>
      <c r="U23" s="69"/>
    </row>
    <row r="24" spans="1:21" ht="18.75" customHeight="1" thickBot="1">
      <c r="A24" s="129" t="s">
        <v>23</v>
      </c>
      <c r="B24" s="130"/>
      <c r="C24" s="130"/>
      <c r="D24" s="130"/>
      <c r="E24" s="55">
        <v>190657</v>
      </c>
      <c r="G24" s="19"/>
      <c r="H24" s="130" t="s">
        <v>55</v>
      </c>
      <c r="I24" s="130"/>
      <c r="J24" s="55">
        <v>1177906</v>
      </c>
      <c r="K24" s="81"/>
      <c r="L24" s="82"/>
      <c r="M24" s="105"/>
      <c r="N24" s="83" t="s">
        <v>100</v>
      </c>
      <c r="O24" s="84"/>
      <c r="P24" s="84"/>
      <c r="Q24" s="68">
        <f>M13/Q7</f>
        <v>0.12089943453759287</v>
      </c>
      <c r="R24" s="109" t="s">
        <v>56</v>
      </c>
      <c r="S24" s="110"/>
      <c r="T24" s="110"/>
      <c r="U24" s="76">
        <f>(J12+J13+J14+J16+J17+J18)/J28</f>
        <v>0.4796894923619259</v>
      </c>
    </row>
    <row r="25" spans="1:21" ht="18.75" customHeight="1" thickBot="1">
      <c r="A25" s="129" t="s">
        <v>24</v>
      </c>
      <c r="B25" s="130"/>
      <c r="C25" s="130"/>
      <c r="D25" s="130"/>
      <c r="E25" s="55">
        <v>619988</v>
      </c>
      <c r="G25" s="19"/>
      <c r="H25" s="134" t="s">
        <v>56</v>
      </c>
      <c r="I25" s="134"/>
      <c r="J25" s="57">
        <v>5415</v>
      </c>
      <c r="K25" s="81" t="s">
        <v>72</v>
      </c>
      <c r="L25" s="82"/>
      <c r="M25" s="106">
        <f>J28/Q7</f>
        <v>1.361142019865453</v>
      </c>
      <c r="N25" s="85" t="s">
        <v>101</v>
      </c>
      <c r="O25" s="86"/>
      <c r="P25" s="86"/>
      <c r="Q25" s="69">
        <f>M27/Q7</f>
        <v>1.000648573153653</v>
      </c>
      <c r="R25" s="89" t="s">
        <v>122</v>
      </c>
      <c r="S25" s="90"/>
      <c r="T25" s="90"/>
      <c r="U25" s="91"/>
    </row>
    <row r="26" spans="1:21" ht="18.75" customHeight="1">
      <c r="A26" s="129" t="s">
        <v>25</v>
      </c>
      <c r="B26" s="130"/>
      <c r="C26" s="130"/>
      <c r="D26" s="130"/>
      <c r="E26" s="55">
        <v>149916</v>
      </c>
      <c r="F26" t="s">
        <v>11</v>
      </c>
      <c r="G26" s="130" t="s">
        <v>57</v>
      </c>
      <c r="H26" s="130"/>
      <c r="I26" s="130"/>
      <c r="J26" s="55"/>
      <c r="K26" s="96" t="s">
        <v>148</v>
      </c>
      <c r="L26" s="108"/>
      <c r="M26" s="107"/>
      <c r="N26" s="81" t="s">
        <v>102</v>
      </c>
      <c r="O26" s="86"/>
      <c r="P26" s="86"/>
      <c r="Q26" s="69">
        <f>M28/M27</f>
        <v>0.7664736887154778</v>
      </c>
      <c r="R26" s="83" t="s">
        <v>123</v>
      </c>
      <c r="S26" s="84"/>
      <c r="T26" s="84"/>
      <c r="U26" s="54">
        <v>441961</v>
      </c>
    </row>
    <row r="27" spans="1:21" ht="18.75" customHeight="1">
      <c r="A27" s="129" t="s">
        <v>26</v>
      </c>
      <c r="B27" s="130"/>
      <c r="C27" s="130"/>
      <c r="D27" s="130"/>
      <c r="E27" s="55">
        <v>668400</v>
      </c>
      <c r="G27" s="134" t="s">
        <v>58</v>
      </c>
      <c r="H27" s="134"/>
      <c r="I27" s="134"/>
      <c r="J27" s="57"/>
      <c r="K27" s="85" t="s">
        <v>74</v>
      </c>
      <c r="L27" s="86"/>
      <c r="M27" s="55">
        <v>6857951</v>
      </c>
      <c r="N27" s="17"/>
      <c r="O27" s="86" t="s">
        <v>52</v>
      </c>
      <c r="P27" s="86"/>
      <c r="Q27" s="70">
        <v>0.23</v>
      </c>
      <c r="R27" s="85" t="s">
        <v>124</v>
      </c>
      <c r="S27" s="86"/>
      <c r="T27" s="86"/>
      <c r="U27" s="55">
        <v>243019</v>
      </c>
    </row>
    <row r="28" spans="1:21" ht="18.75" customHeight="1" thickBot="1">
      <c r="A28" s="135" t="s">
        <v>27</v>
      </c>
      <c r="B28" s="136"/>
      <c r="C28" s="136"/>
      <c r="D28" s="136"/>
      <c r="E28" s="52">
        <f>SUM(E15:E27)</f>
        <v>10203480</v>
      </c>
      <c r="F28" s="135" t="s">
        <v>133</v>
      </c>
      <c r="G28" s="136"/>
      <c r="H28" s="136"/>
      <c r="I28" s="136"/>
      <c r="J28" s="52">
        <f>SUM(J11:J14)+SUM(J16:J20)</f>
        <v>9328595</v>
      </c>
      <c r="K28" s="109" t="s">
        <v>75</v>
      </c>
      <c r="L28" s="110"/>
      <c r="M28" s="52">
        <v>5256439</v>
      </c>
      <c r="N28" s="30"/>
      <c r="O28" s="110" t="s">
        <v>103</v>
      </c>
      <c r="P28" s="110"/>
      <c r="Q28" s="71">
        <v>0.112</v>
      </c>
      <c r="R28" s="109" t="s">
        <v>125</v>
      </c>
      <c r="S28" s="110"/>
      <c r="T28" s="110"/>
      <c r="U28" s="52">
        <v>510000</v>
      </c>
    </row>
  </sheetData>
  <mergeCells count="136"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K4:M4"/>
    <mergeCell ref="N4:Q4"/>
    <mergeCell ref="N5:P5"/>
    <mergeCell ref="N6:P6"/>
    <mergeCell ref="M5:M6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M25:M26"/>
    <mergeCell ref="K26:L26"/>
    <mergeCell ref="K28:L28"/>
    <mergeCell ref="K27:L27"/>
    <mergeCell ref="K15:L16"/>
    <mergeCell ref="K17:L18"/>
    <mergeCell ref="K19:L20"/>
    <mergeCell ref="K21:L22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B13:D13"/>
    <mergeCell ref="B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F13:I13"/>
    <mergeCell ref="F14:I14"/>
    <mergeCell ref="G15:I15"/>
    <mergeCell ref="F16:I16"/>
    <mergeCell ref="F17:I17"/>
    <mergeCell ref="F18:I18"/>
    <mergeCell ref="F19:I19"/>
    <mergeCell ref="F20:I20"/>
    <mergeCell ref="G21:I21"/>
    <mergeCell ref="G22:I22"/>
    <mergeCell ref="H23:I23"/>
    <mergeCell ref="H24:I24"/>
    <mergeCell ref="H25:I25"/>
    <mergeCell ref="G26:I26"/>
    <mergeCell ref="G27:I27"/>
    <mergeCell ref="F28:I28"/>
    <mergeCell ref="N10:P10"/>
    <mergeCell ref="N11:P11"/>
    <mergeCell ref="N12:Q12"/>
    <mergeCell ref="N13:P13"/>
    <mergeCell ref="N14:P14"/>
    <mergeCell ref="N15:P15"/>
    <mergeCell ref="N16:Q16"/>
    <mergeCell ref="N17:P17"/>
    <mergeCell ref="N18:P18"/>
    <mergeCell ref="O19:P19"/>
    <mergeCell ref="O20:P20"/>
    <mergeCell ref="O21:P21"/>
    <mergeCell ref="O28:P28"/>
    <mergeCell ref="O22:P22"/>
    <mergeCell ref="N23:Q23"/>
    <mergeCell ref="N24:P24"/>
    <mergeCell ref="N25:P25"/>
    <mergeCell ref="N26:P26"/>
    <mergeCell ref="O27:P27"/>
    <mergeCell ref="R26:T26"/>
    <mergeCell ref="R27:T27"/>
    <mergeCell ref="R28:T28"/>
    <mergeCell ref="R23:T23"/>
    <mergeCell ref="R24:T24"/>
    <mergeCell ref="R25:U25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F5">
      <selection activeCell="R17" sqref="R17:T17"/>
    </sheetView>
  </sheetViews>
  <sheetFormatPr defaultColWidth="9.00390625" defaultRowHeight="13.5"/>
  <cols>
    <col min="1" max="1" width="2.50390625" style="0" customWidth="1"/>
    <col min="2" max="2" width="4.125" style="0" customWidth="1"/>
    <col min="3" max="3" width="6.50390625" style="0" customWidth="1"/>
    <col min="4" max="4" width="5.00390625" style="0" customWidth="1"/>
    <col min="5" max="5" width="10.25390625" style="46" bestFit="1" customWidth="1"/>
    <col min="6" max="6" width="2.625" style="0" customWidth="1"/>
    <col min="7" max="7" width="2.125" style="0" customWidth="1"/>
    <col min="8" max="8" width="5.625" style="0" customWidth="1"/>
    <col min="9" max="9" width="7.375" style="0" customWidth="1"/>
    <col min="10" max="10" width="9.25390625" style="46" bestFit="1" customWidth="1"/>
    <col min="12" max="12" width="12.125" style="0" customWidth="1"/>
    <col min="13" max="13" width="10.50390625" style="46" customWidth="1"/>
    <col min="14" max="14" width="3.875" style="0" customWidth="1"/>
    <col min="15" max="15" width="5.50390625" style="0" customWidth="1"/>
    <col min="17" max="17" width="9.25390625" style="46" bestFit="1" customWidth="1"/>
    <col min="18" max="18" width="6.75390625" style="0" customWidth="1"/>
    <col min="19" max="19" width="5.875" style="0" customWidth="1"/>
    <col min="20" max="20" width="5.00390625" style="0" customWidth="1"/>
    <col min="21" max="21" width="9.25390625" style="46" bestFit="1" customWidth="1"/>
  </cols>
  <sheetData>
    <row r="1" spans="1:11" ht="24.75" thickBot="1">
      <c r="A1" s="80" t="s">
        <v>156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7" ht="18.75" customHeight="1">
      <c r="A2" s="116" t="s">
        <v>0</v>
      </c>
      <c r="B2" s="117"/>
      <c r="C2" s="2" t="s">
        <v>28</v>
      </c>
      <c r="D2" s="120" t="s">
        <v>150</v>
      </c>
      <c r="E2" s="121"/>
      <c r="F2" s="122" t="s">
        <v>152</v>
      </c>
      <c r="G2" s="122"/>
      <c r="H2" s="123"/>
      <c r="I2" s="7" t="s">
        <v>132</v>
      </c>
      <c r="J2" s="47" t="s">
        <v>60</v>
      </c>
      <c r="K2" s="8" t="s">
        <v>62</v>
      </c>
      <c r="L2" s="39" t="s">
        <v>76</v>
      </c>
      <c r="M2" s="48" t="s">
        <v>77</v>
      </c>
      <c r="N2" s="117" t="s">
        <v>78</v>
      </c>
      <c r="O2" s="117"/>
      <c r="P2" s="8" t="s">
        <v>104</v>
      </c>
      <c r="Q2" s="49" t="s">
        <v>105</v>
      </c>
    </row>
    <row r="3" spans="1:21" ht="18.75" customHeight="1" thickBot="1">
      <c r="A3" s="118" t="s">
        <v>1</v>
      </c>
      <c r="B3" s="119"/>
      <c r="C3" s="3" t="s">
        <v>140</v>
      </c>
      <c r="D3" s="118" t="s">
        <v>157</v>
      </c>
      <c r="E3" s="119"/>
      <c r="F3" s="119" t="s">
        <v>158</v>
      </c>
      <c r="G3" s="119"/>
      <c r="H3" s="124"/>
      <c r="I3" s="4" t="s">
        <v>141</v>
      </c>
      <c r="J3" s="50" t="s">
        <v>61</v>
      </c>
      <c r="K3" s="11">
        <v>203</v>
      </c>
      <c r="L3" s="11">
        <v>21</v>
      </c>
      <c r="M3" s="51">
        <v>1</v>
      </c>
      <c r="N3" s="119"/>
      <c r="O3" s="119"/>
      <c r="P3" s="11"/>
      <c r="Q3" s="52">
        <v>204</v>
      </c>
      <c r="U3" s="45" t="s">
        <v>139</v>
      </c>
    </row>
    <row r="4" spans="1:21" ht="18.75" customHeight="1" thickBot="1">
      <c r="A4" s="125" t="s">
        <v>129</v>
      </c>
      <c r="B4" s="126"/>
      <c r="C4" s="126"/>
      <c r="D4" s="126"/>
      <c r="E4" s="53" t="s">
        <v>30</v>
      </c>
      <c r="F4" s="98" t="s">
        <v>128</v>
      </c>
      <c r="G4" s="98"/>
      <c r="H4" s="98"/>
      <c r="I4" s="125"/>
      <c r="J4" s="53" t="s">
        <v>30</v>
      </c>
      <c r="K4" s="98" t="s">
        <v>130</v>
      </c>
      <c r="L4" s="98"/>
      <c r="M4" s="98"/>
      <c r="N4" s="99" t="s">
        <v>131</v>
      </c>
      <c r="O4" s="99"/>
      <c r="P4" s="99"/>
      <c r="Q4" s="99"/>
      <c r="R4" s="33" t="s">
        <v>47</v>
      </c>
      <c r="S4" s="84" t="s">
        <v>106</v>
      </c>
      <c r="T4" s="84"/>
      <c r="U4" s="54">
        <v>1197996</v>
      </c>
    </row>
    <row r="5" spans="1:21" ht="18.75" customHeight="1">
      <c r="A5" s="127" t="s">
        <v>2</v>
      </c>
      <c r="B5" s="128"/>
      <c r="C5" s="128"/>
      <c r="D5" s="128"/>
      <c r="E5" s="54">
        <v>4077007</v>
      </c>
      <c r="F5" s="137" t="s">
        <v>36</v>
      </c>
      <c r="G5" s="138"/>
      <c r="H5" s="138"/>
      <c r="I5" s="138"/>
      <c r="J5" s="54">
        <v>1982655</v>
      </c>
      <c r="K5" s="83" t="s">
        <v>126</v>
      </c>
      <c r="L5" s="84"/>
      <c r="M5" s="100">
        <f>E28</f>
        <v>9513724</v>
      </c>
      <c r="N5" s="83" t="s">
        <v>12</v>
      </c>
      <c r="O5" s="84"/>
      <c r="P5" s="84"/>
      <c r="Q5" s="54">
        <f>E13</f>
        <v>1893999</v>
      </c>
      <c r="R5" s="96" t="s">
        <v>138</v>
      </c>
      <c r="S5" s="86" t="s">
        <v>107</v>
      </c>
      <c r="T5" s="86"/>
      <c r="U5" s="55">
        <v>471895</v>
      </c>
    </row>
    <row r="6" spans="1:21" ht="18.75" customHeight="1">
      <c r="A6" s="129" t="s">
        <v>3</v>
      </c>
      <c r="B6" s="130"/>
      <c r="C6" s="130"/>
      <c r="D6" s="130"/>
      <c r="E6" s="55">
        <v>102658</v>
      </c>
      <c r="G6" s="134" t="s">
        <v>37</v>
      </c>
      <c r="H6" s="134"/>
      <c r="I6" s="134"/>
      <c r="J6" s="56">
        <v>1402409</v>
      </c>
      <c r="K6" s="85"/>
      <c r="L6" s="86"/>
      <c r="M6" s="101"/>
      <c r="N6" s="85" t="s">
        <v>79</v>
      </c>
      <c r="O6" s="86"/>
      <c r="P6" s="86"/>
      <c r="Q6" s="55">
        <v>4882509</v>
      </c>
      <c r="R6" s="97"/>
      <c r="S6" s="82" t="s">
        <v>56</v>
      </c>
      <c r="T6" s="82"/>
      <c r="U6" s="57">
        <v>1416325</v>
      </c>
    </row>
    <row r="7" spans="1:21" ht="18.75" customHeight="1" thickBot="1">
      <c r="A7" s="129" t="s">
        <v>4</v>
      </c>
      <c r="B7" s="130"/>
      <c r="C7" s="130"/>
      <c r="D7" s="130"/>
      <c r="E7" s="55">
        <v>40741</v>
      </c>
      <c r="F7" s="129" t="s">
        <v>38</v>
      </c>
      <c r="G7" s="130"/>
      <c r="H7" s="130"/>
      <c r="I7" s="130"/>
      <c r="J7" s="55">
        <v>598334</v>
      </c>
      <c r="K7" s="85" t="s">
        <v>127</v>
      </c>
      <c r="L7" s="86"/>
      <c r="M7" s="101">
        <f>J28</f>
        <v>8893736</v>
      </c>
      <c r="N7" s="114" t="s">
        <v>80</v>
      </c>
      <c r="O7" s="115"/>
      <c r="P7" s="115"/>
      <c r="Q7" s="57">
        <f>SUM(Q5:Q6)</f>
        <v>6776508</v>
      </c>
      <c r="R7" s="31" t="s">
        <v>109</v>
      </c>
      <c r="S7" s="86" t="s">
        <v>108</v>
      </c>
      <c r="T7" s="86"/>
      <c r="U7" s="55">
        <v>3173315</v>
      </c>
    </row>
    <row r="8" spans="1:21" ht="18.75" customHeight="1" thickBot="1">
      <c r="A8" s="129" t="s">
        <v>5</v>
      </c>
      <c r="B8" s="130"/>
      <c r="C8" s="130"/>
      <c r="D8" s="130"/>
      <c r="E8" s="55">
        <v>348286</v>
      </c>
      <c r="F8" s="133" t="s">
        <v>39</v>
      </c>
      <c r="G8" s="134"/>
      <c r="H8" s="134"/>
      <c r="I8" s="134"/>
      <c r="J8" s="57">
        <v>735157</v>
      </c>
      <c r="K8" s="81"/>
      <c r="L8" s="82"/>
      <c r="M8" s="102"/>
      <c r="N8" s="89" t="s">
        <v>81</v>
      </c>
      <c r="O8" s="90"/>
      <c r="P8" s="90"/>
      <c r="Q8" s="91"/>
      <c r="R8" s="17" t="s">
        <v>110</v>
      </c>
      <c r="S8" s="82" t="s">
        <v>56</v>
      </c>
      <c r="T8" s="82"/>
      <c r="U8" s="57">
        <v>3210973</v>
      </c>
    </row>
    <row r="9" spans="1:21" ht="18.75" customHeight="1">
      <c r="A9" s="129" t="s">
        <v>6</v>
      </c>
      <c r="B9" s="130"/>
      <c r="C9" s="130"/>
      <c r="D9" s="130"/>
      <c r="E9" s="55">
        <v>1058</v>
      </c>
      <c r="F9" t="s">
        <v>142</v>
      </c>
      <c r="G9" s="130" t="s">
        <v>40</v>
      </c>
      <c r="H9" s="130"/>
      <c r="I9" s="130"/>
      <c r="J9" s="55">
        <v>735157</v>
      </c>
      <c r="K9" s="81" t="s">
        <v>63</v>
      </c>
      <c r="L9" s="82"/>
      <c r="M9" s="102">
        <f>E28-J28</f>
        <v>619988</v>
      </c>
      <c r="N9" s="83" t="s">
        <v>82</v>
      </c>
      <c r="O9" s="84"/>
      <c r="P9" s="84"/>
      <c r="Q9" s="54">
        <v>4104919</v>
      </c>
      <c r="R9" s="81" t="s">
        <v>111</v>
      </c>
      <c r="S9" s="82"/>
      <c r="T9" s="82"/>
      <c r="U9" s="58">
        <v>0.94</v>
      </c>
    </row>
    <row r="10" spans="1:21" ht="18.75" customHeight="1">
      <c r="A10" s="131" t="s">
        <v>7</v>
      </c>
      <c r="B10" s="132"/>
      <c r="C10" s="132"/>
      <c r="D10" s="132"/>
      <c r="E10" s="55">
        <v>76015</v>
      </c>
      <c r="F10" t="s">
        <v>143</v>
      </c>
      <c r="G10" s="134" t="s">
        <v>41</v>
      </c>
      <c r="H10" s="134"/>
      <c r="I10" s="134"/>
      <c r="J10" s="57"/>
      <c r="K10" s="96" t="s">
        <v>144</v>
      </c>
      <c r="L10" s="108"/>
      <c r="M10" s="103"/>
      <c r="N10" s="85" t="s">
        <v>83</v>
      </c>
      <c r="O10" s="86"/>
      <c r="P10" s="86"/>
      <c r="Q10" s="55">
        <v>4027286</v>
      </c>
      <c r="R10" s="111" t="s">
        <v>119</v>
      </c>
      <c r="S10" s="82" t="s">
        <v>112</v>
      </c>
      <c r="T10" s="82"/>
      <c r="U10" s="55"/>
    </row>
    <row r="11" spans="1:21" ht="18.75" customHeight="1" thickBot="1">
      <c r="A11" s="129" t="s">
        <v>8</v>
      </c>
      <c r="B11" s="130"/>
      <c r="C11" s="130"/>
      <c r="D11" s="130"/>
      <c r="E11" s="72" t="s">
        <v>135</v>
      </c>
      <c r="F11" s="139" t="s">
        <v>42</v>
      </c>
      <c r="G11" s="140"/>
      <c r="H11" s="140"/>
      <c r="I11" s="140"/>
      <c r="J11" s="55">
        <f>J5+J7+J8</f>
        <v>3316146</v>
      </c>
      <c r="K11" s="85" t="s">
        <v>65</v>
      </c>
      <c r="L11" s="86"/>
      <c r="M11" s="101">
        <v>4544</v>
      </c>
      <c r="N11" s="81" t="s">
        <v>84</v>
      </c>
      <c r="O11" s="82"/>
      <c r="P11" s="82"/>
      <c r="Q11" s="59">
        <f>Q10/Q9</f>
        <v>0.9810878119641337</v>
      </c>
      <c r="R11" s="112"/>
      <c r="S11" s="43" t="s">
        <v>113</v>
      </c>
      <c r="T11" s="35" t="s">
        <v>115</v>
      </c>
      <c r="U11" s="60"/>
    </row>
    <row r="12" spans="1:21" ht="18.75" customHeight="1" thickBot="1">
      <c r="A12" s="133" t="s">
        <v>9</v>
      </c>
      <c r="B12" s="134"/>
      <c r="C12" s="134"/>
      <c r="D12" s="134"/>
      <c r="E12" s="57">
        <f>E13+E14</f>
        <v>2113728</v>
      </c>
      <c r="F12" s="129" t="s">
        <v>43</v>
      </c>
      <c r="G12" s="130"/>
      <c r="H12" s="130"/>
      <c r="I12" s="130"/>
      <c r="J12" s="55">
        <v>1597036</v>
      </c>
      <c r="K12" s="85"/>
      <c r="L12" s="86"/>
      <c r="M12" s="101"/>
      <c r="N12" s="89" t="s">
        <v>85</v>
      </c>
      <c r="O12" s="90"/>
      <c r="P12" s="90"/>
      <c r="Q12" s="91"/>
      <c r="R12" s="112"/>
      <c r="S12" s="44" t="s">
        <v>114</v>
      </c>
      <c r="T12" s="34" t="s">
        <v>116</v>
      </c>
      <c r="U12" s="60"/>
    </row>
    <row r="13" spans="1:21" ht="18.75" customHeight="1">
      <c r="A13" s="17" t="s">
        <v>145</v>
      </c>
      <c r="B13" s="130" t="s">
        <v>12</v>
      </c>
      <c r="C13" s="130"/>
      <c r="D13" s="130"/>
      <c r="E13" s="55">
        <v>1893999</v>
      </c>
      <c r="F13" s="129" t="s">
        <v>44</v>
      </c>
      <c r="G13" s="130"/>
      <c r="H13" s="130"/>
      <c r="I13" s="130"/>
      <c r="J13" s="55">
        <v>66164</v>
      </c>
      <c r="K13" s="85" t="s">
        <v>66</v>
      </c>
      <c r="L13" s="86"/>
      <c r="M13" s="101">
        <f>M9-M11</f>
        <v>615444</v>
      </c>
      <c r="N13" s="83" t="s">
        <v>86</v>
      </c>
      <c r="O13" s="84"/>
      <c r="P13" s="84"/>
      <c r="Q13" s="54">
        <v>3694658</v>
      </c>
      <c r="R13" s="112"/>
      <c r="S13" s="87" t="s">
        <v>56</v>
      </c>
      <c r="T13" s="88"/>
      <c r="U13" s="60"/>
    </row>
    <row r="14" spans="1:21" ht="18.75" customHeight="1">
      <c r="A14" s="17" t="s">
        <v>146</v>
      </c>
      <c r="B14" s="134" t="s">
        <v>13</v>
      </c>
      <c r="C14" s="134"/>
      <c r="D14" s="134"/>
      <c r="E14" s="57">
        <v>219729</v>
      </c>
      <c r="F14" s="133" t="s">
        <v>45</v>
      </c>
      <c r="G14" s="134"/>
      <c r="H14" s="134"/>
      <c r="I14" s="134"/>
      <c r="J14" s="57">
        <v>1080950</v>
      </c>
      <c r="K14" s="85"/>
      <c r="L14" s="86"/>
      <c r="M14" s="101"/>
      <c r="N14" s="85" t="s">
        <v>87</v>
      </c>
      <c r="O14" s="86"/>
      <c r="P14" s="86"/>
      <c r="Q14" s="55">
        <v>5592188</v>
      </c>
      <c r="R14" s="113"/>
      <c r="S14" s="94" t="s">
        <v>117</v>
      </c>
      <c r="T14" s="95"/>
      <c r="U14" s="61"/>
    </row>
    <row r="15" spans="1:21" ht="18.75" customHeight="1" thickBot="1">
      <c r="A15" s="129" t="s">
        <v>14</v>
      </c>
      <c r="B15" s="130"/>
      <c r="C15" s="130"/>
      <c r="D15" s="130"/>
      <c r="E15" s="55">
        <f>SUM(E5:E12)</f>
        <v>6759493</v>
      </c>
      <c r="G15" s="134" t="s">
        <v>46</v>
      </c>
      <c r="H15" s="134"/>
      <c r="I15" s="134"/>
      <c r="J15" s="57">
        <v>340662</v>
      </c>
      <c r="K15" s="85" t="s">
        <v>67</v>
      </c>
      <c r="L15" s="86"/>
      <c r="M15" s="104">
        <v>178013</v>
      </c>
      <c r="N15" s="81" t="s">
        <v>88</v>
      </c>
      <c r="O15" s="82"/>
      <c r="P15" s="82"/>
      <c r="Q15" s="62">
        <v>0.667</v>
      </c>
      <c r="R15" s="92" t="s">
        <v>118</v>
      </c>
      <c r="S15" s="93"/>
      <c r="T15" s="93"/>
      <c r="U15" s="63"/>
    </row>
    <row r="16" spans="1:21" ht="18.75" customHeight="1" thickBot="1">
      <c r="A16" s="129" t="s">
        <v>15</v>
      </c>
      <c r="B16" s="130"/>
      <c r="C16" s="130"/>
      <c r="D16" s="130"/>
      <c r="E16" s="55">
        <v>14126</v>
      </c>
      <c r="F16" s="129" t="s">
        <v>47</v>
      </c>
      <c r="G16" s="130"/>
      <c r="H16" s="130"/>
      <c r="I16" s="130"/>
      <c r="J16" s="55">
        <v>524497</v>
      </c>
      <c r="K16" s="85"/>
      <c r="L16" s="86"/>
      <c r="M16" s="104"/>
      <c r="N16" s="89" t="s">
        <v>89</v>
      </c>
      <c r="O16" s="90"/>
      <c r="P16" s="90"/>
      <c r="Q16" s="91"/>
      <c r="R16" s="89" t="s">
        <v>166</v>
      </c>
      <c r="S16" s="90"/>
      <c r="T16" s="90"/>
      <c r="U16" s="91"/>
    </row>
    <row r="17" spans="1:21" ht="18.75" customHeight="1">
      <c r="A17" s="129" t="s">
        <v>16</v>
      </c>
      <c r="B17" s="130"/>
      <c r="C17" s="130"/>
      <c r="D17" s="130"/>
      <c r="E17" s="55">
        <v>233163</v>
      </c>
      <c r="F17" s="129" t="s">
        <v>48</v>
      </c>
      <c r="G17" s="130"/>
      <c r="H17" s="130"/>
      <c r="I17" s="130"/>
      <c r="J17" s="55">
        <v>139387</v>
      </c>
      <c r="K17" s="85" t="s">
        <v>68</v>
      </c>
      <c r="L17" s="86"/>
      <c r="M17" s="101">
        <v>426444</v>
      </c>
      <c r="N17" s="83" t="s">
        <v>90</v>
      </c>
      <c r="O17" s="84"/>
      <c r="P17" s="84"/>
      <c r="Q17" s="73">
        <v>9.8</v>
      </c>
      <c r="R17" s="83" t="s">
        <v>120</v>
      </c>
      <c r="S17" s="84"/>
      <c r="T17" s="84"/>
      <c r="U17" s="74">
        <f>J11/J28</f>
        <v>0.3728631027500704</v>
      </c>
    </row>
    <row r="18" spans="1:21" ht="18.75" customHeight="1">
      <c r="A18" s="129" t="s">
        <v>17</v>
      </c>
      <c r="B18" s="130"/>
      <c r="C18" s="130"/>
      <c r="D18" s="130"/>
      <c r="E18" s="55">
        <v>178785</v>
      </c>
      <c r="F18" s="129" t="s">
        <v>49</v>
      </c>
      <c r="G18" s="130"/>
      <c r="H18" s="130"/>
      <c r="I18" s="130"/>
      <c r="J18" s="55">
        <v>1094042</v>
      </c>
      <c r="K18" s="85"/>
      <c r="L18" s="86"/>
      <c r="M18" s="101"/>
      <c r="N18" s="81" t="s">
        <v>91</v>
      </c>
      <c r="O18" s="82"/>
      <c r="P18" s="82"/>
      <c r="Q18" s="65">
        <v>9.3</v>
      </c>
      <c r="R18" s="78" t="s">
        <v>52</v>
      </c>
      <c r="S18" s="79"/>
      <c r="T18" s="79"/>
      <c r="U18" s="69">
        <f>J5/J28</f>
        <v>0.22292712533855288</v>
      </c>
    </row>
    <row r="19" spans="1:21" ht="18.75" customHeight="1">
      <c r="A19" s="129" t="s">
        <v>18</v>
      </c>
      <c r="B19" s="130"/>
      <c r="C19" s="130"/>
      <c r="D19" s="130"/>
      <c r="E19" s="55">
        <v>60816</v>
      </c>
      <c r="F19" s="129" t="s">
        <v>50</v>
      </c>
      <c r="G19" s="130"/>
      <c r="H19" s="130"/>
      <c r="I19" s="130"/>
      <c r="J19" s="55"/>
      <c r="K19" s="85" t="s">
        <v>69</v>
      </c>
      <c r="L19" s="86"/>
      <c r="M19" s="101"/>
      <c r="N19" s="41" t="s">
        <v>92</v>
      </c>
      <c r="O19" s="86" t="s">
        <v>159</v>
      </c>
      <c r="P19" s="86"/>
      <c r="Q19" s="66">
        <v>5.3</v>
      </c>
      <c r="R19" s="78" t="s">
        <v>103</v>
      </c>
      <c r="S19" s="79"/>
      <c r="T19" s="79"/>
      <c r="U19" s="69">
        <f>J8/J28</f>
        <v>0.08266008795403866</v>
      </c>
    </row>
    <row r="20" spans="1:21" ht="18.75" customHeight="1">
      <c r="A20" s="129" t="s">
        <v>19</v>
      </c>
      <c r="B20" s="130"/>
      <c r="C20" s="130"/>
      <c r="D20" s="130"/>
      <c r="E20" s="55">
        <v>427892</v>
      </c>
      <c r="F20" s="133" t="s">
        <v>51</v>
      </c>
      <c r="G20" s="134"/>
      <c r="H20" s="134"/>
      <c r="I20" s="134"/>
      <c r="J20" s="57">
        <f>J22+J26+J27</f>
        <v>1075514</v>
      </c>
      <c r="K20" s="85"/>
      <c r="L20" s="86"/>
      <c r="M20" s="101"/>
      <c r="N20" s="42" t="s">
        <v>93</v>
      </c>
      <c r="O20" s="86" t="s">
        <v>154</v>
      </c>
      <c r="P20" s="86"/>
      <c r="Q20" s="66">
        <v>5.9</v>
      </c>
      <c r="R20" s="85" t="s">
        <v>51</v>
      </c>
      <c r="S20" s="86"/>
      <c r="T20" s="86"/>
      <c r="U20" s="69">
        <f>J20/J28</f>
        <v>0.12092938220788205</v>
      </c>
    </row>
    <row r="21" spans="1:21" ht="18.75" customHeight="1">
      <c r="A21" s="129" t="s">
        <v>20</v>
      </c>
      <c r="B21" s="130"/>
      <c r="C21" s="130"/>
      <c r="D21" s="130"/>
      <c r="E21" s="55">
        <v>369136</v>
      </c>
      <c r="G21" s="134" t="s">
        <v>52</v>
      </c>
      <c r="H21" s="134"/>
      <c r="I21" s="134"/>
      <c r="J21" s="57">
        <v>27225</v>
      </c>
      <c r="K21" s="85" t="s">
        <v>70</v>
      </c>
      <c r="L21" s="86"/>
      <c r="M21" s="101"/>
      <c r="N21" s="42" t="s">
        <v>94</v>
      </c>
      <c r="O21" s="86" t="s">
        <v>95</v>
      </c>
      <c r="P21" s="86"/>
      <c r="Q21" s="66">
        <v>5.9</v>
      </c>
      <c r="R21" s="81" t="s">
        <v>53</v>
      </c>
      <c r="S21" s="82"/>
      <c r="T21" s="82"/>
      <c r="U21" s="75">
        <f>J22/J28</f>
        <v>0.12092938220788205</v>
      </c>
    </row>
    <row r="22" spans="1:21" ht="18.75" customHeight="1" thickBot="1">
      <c r="A22" s="129" t="s">
        <v>21</v>
      </c>
      <c r="B22" s="130"/>
      <c r="C22" s="130"/>
      <c r="D22" s="130"/>
      <c r="E22" s="55">
        <v>42292</v>
      </c>
      <c r="G22" s="134" t="s">
        <v>53</v>
      </c>
      <c r="H22" s="134"/>
      <c r="I22" s="134"/>
      <c r="J22" s="57">
        <f>SUM(J23:J25)</f>
        <v>1075514</v>
      </c>
      <c r="K22" s="85"/>
      <c r="L22" s="86"/>
      <c r="M22" s="101"/>
      <c r="N22" s="42" t="s">
        <v>147</v>
      </c>
      <c r="O22" s="82" t="s">
        <v>160</v>
      </c>
      <c r="P22" s="82"/>
      <c r="Q22" s="67">
        <v>5.7</v>
      </c>
      <c r="R22" s="78" t="s">
        <v>121</v>
      </c>
      <c r="S22" s="79"/>
      <c r="T22" s="79"/>
      <c r="U22" s="69">
        <f>J24/J28</f>
        <v>0.1100445302176723</v>
      </c>
    </row>
    <row r="23" spans="1:21" ht="18.75" customHeight="1" thickBot="1">
      <c r="A23" s="129" t="s">
        <v>22</v>
      </c>
      <c r="B23" s="130"/>
      <c r="C23" s="130"/>
      <c r="D23" s="130"/>
      <c r="E23" s="55">
        <v>3000</v>
      </c>
      <c r="F23" t="s">
        <v>10</v>
      </c>
      <c r="G23" s="19"/>
      <c r="H23" s="130" t="s">
        <v>54</v>
      </c>
      <c r="I23" s="130"/>
      <c r="J23" s="55">
        <v>90559</v>
      </c>
      <c r="K23" s="85" t="s">
        <v>71</v>
      </c>
      <c r="L23" s="86"/>
      <c r="M23" s="104">
        <f>(M15)+(M17)+(M19)+(M21)</f>
        <v>604457</v>
      </c>
      <c r="N23" s="89" t="s">
        <v>99</v>
      </c>
      <c r="O23" s="90"/>
      <c r="P23" s="90"/>
      <c r="Q23" s="91"/>
      <c r="R23" s="85" t="s">
        <v>58</v>
      </c>
      <c r="S23" s="86"/>
      <c r="T23" s="86"/>
      <c r="U23" s="69"/>
    </row>
    <row r="24" spans="1:21" ht="18.75" customHeight="1" thickBot="1">
      <c r="A24" s="129" t="s">
        <v>23</v>
      </c>
      <c r="B24" s="130"/>
      <c r="C24" s="130"/>
      <c r="D24" s="130"/>
      <c r="E24" s="55">
        <v>229033</v>
      </c>
      <c r="G24" s="19"/>
      <c r="H24" s="130" t="s">
        <v>55</v>
      </c>
      <c r="I24" s="130"/>
      <c r="J24" s="55">
        <v>978707</v>
      </c>
      <c r="K24" s="81"/>
      <c r="L24" s="82"/>
      <c r="M24" s="105"/>
      <c r="N24" s="83" t="s">
        <v>100</v>
      </c>
      <c r="O24" s="84"/>
      <c r="P24" s="84"/>
      <c r="Q24" s="68">
        <f>M13/Q7</f>
        <v>0.09082022776332589</v>
      </c>
      <c r="R24" s="109" t="s">
        <v>56</v>
      </c>
      <c r="S24" s="110"/>
      <c r="T24" s="110"/>
      <c r="U24" s="76">
        <f>(J12+J13+J14+J16+J17+J18)/J28</f>
        <v>0.5062075150420475</v>
      </c>
    </row>
    <row r="25" spans="1:21" ht="18.75" customHeight="1" thickBot="1">
      <c r="A25" s="129" t="s">
        <v>24</v>
      </c>
      <c r="B25" s="130"/>
      <c r="C25" s="130"/>
      <c r="D25" s="130"/>
      <c r="E25" s="55">
        <v>437431</v>
      </c>
      <c r="G25" s="19"/>
      <c r="H25" s="134" t="s">
        <v>56</v>
      </c>
      <c r="I25" s="134"/>
      <c r="J25" s="57">
        <v>6248</v>
      </c>
      <c r="K25" s="81" t="s">
        <v>72</v>
      </c>
      <c r="L25" s="82"/>
      <c r="M25" s="106">
        <f>J28/Q7</f>
        <v>1.3124364348127384</v>
      </c>
      <c r="N25" s="85" t="s">
        <v>101</v>
      </c>
      <c r="O25" s="86"/>
      <c r="P25" s="86"/>
      <c r="Q25" s="69">
        <f>M27/Q7</f>
        <v>0.9693049871703834</v>
      </c>
      <c r="R25" s="89" t="s">
        <v>122</v>
      </c>
      <c r="S25" s="90"/>
      <c r="T25" s="90"/>
      <c r="U25" s="91"/>
    </row>
    <row r="26" spans="1:21" ht="18.75" customHeight="1">
      <c r="A26" s="129" t="s">
        <v>25</v>
      </c>
      <c r="B26" s="130"/>
      <c r="C26" s="130"/>
      <c r="D26" s="130"/>
      <c r="E26" s="55">
        <v>144557</v>
      </c>
      <c r="F26" t="s">
        <v>11</v>
      </c>
      <c r="G26" s="130" t="s">
        <v>57</v>
      </c>
      <c r="H26" s="130"/>
      <c r="I26" s="130"/>
      <c r="J26" s="55"/>
      <c r="K26" s="96" t="s">
        <v>148</v>
      </c>
      <c r="L26" s="108"/>
      <c r="M26" s="107"/>
      <c r="N26" s="81" t="s">
        <v>102</v>
      </c>
      <c r="O26" s="86"/>
      <c r="P26" s="86"/>
      <c r="Q26" s="69">
        <f>M28/M27</f>
        <v>0.7769226869501316</v>
      </c>
      <c r="R26" s="83" t="s">
        <v>123</v>
      </c>
      <c r="S26" s="84"/>
      <c r="T26" s="84"/>
      <c r="U26" s="54">
        <v>387970</v>
      </c>
    </row>
    <row r="27" spans="1:21" ht="18.75" customHeight="1">
      <c r="A27" s="129" t="s">
        <v>26</v>
      </c>
      <c r="B27" s="130"/>
      <c r="C27" s="130"/>
      <c r="D27" s="130"/>
      <c r="E27" s="55">
        <v>614000</v>
      </c>
      <c r="G27" s="134" t="s">
        <v>58</v>
      </c>
      <c r="H27" s="134"/>
      <c r="I27" s="134"/>
      <c r="J27" s="57"/>
      <c r="K27" s="85" t="s">
        <v>74</v>
      </c>
      <c r="L27" s="86"/>
      <c r="M27" s="55">
        <v>6568503</v>
      </c>
      <c r="N27" s="17"/>
      <c r="O27" s="86" t="s">
        <v>52</v>
      </c>
      <c r="P27" s="86"/>
      <c r="Q27" s="70">
        <v>0.245</v>
      </c>
      <c r="R27" s="85" t="s">
        <v>124</v>
      </c>
      <c r="S27" s="86"/>
      <c r="T27" s="86"/>
      <c r="U27" s="55">
        <v>225979</v>
      </c>
    </row>
    <row r="28" spans="1:21" ht="18.75" customHeight="1" thickBot="1">
      <c r="A28" s="135" t="s">
        <v>27</v>
      </c>
      <c r="B28" s="136"/>
      <c r="C28" s="136"/>
      <c r="D28" s="136"/>
      <c r="E28" s="52">
        <f>SUM(E15:E27)</f>
        <v>9513724</v>
      </c>
      <c r="F28" s="135" t="s">
        <v>133</v>
      </c>
      <c r="G28" s="136"/>
      <c r="H28" s="136"/>
      <c r="I28" s="136"/>
      <c r="J28" s="52">
        <f>SUM(J11:J14)+SUM(J16:J20)</f>
        <v>8893736</v>
      </c>
      <c r="K28" s="109" t="s">
        <v>75</v>
      </c>
      <c r="L28" s="110"/>
      <c r="M28" s="52">
        <v>5103219</v>
      </c>
      <c r="N28" s="30"/>
      <c r="O28" s="110" t="s">
        <v>103</v>
      </c>
      <c r="P28" s="110"/>
      <c r="Q28" s="71">
        <v>0.111</v>
      </c>
      <c r="R28" s="109" t="s">
        <v>125</v>
      </c>
      <c r="S28" s="110"/>
      <c r="T28" s="110"/>
      <c r="U28" s="52">
        <v>480093</v>
      </c>
    </row>
  </sheetData>
  <mergeCells count="136">
    <mergeCell ref="R26:T26"/>
    <mergeCell ref="R27:T27"/>
    <mergeCell ref="R28:T28"/>
    <mergeCell ref="R23:T23"/>
    <mergeCell ref="R24:T24"/>
    <mergeCell ref="R25:U25"/>
    <mergeCell ref="O28:P28"/>
    <mergeCell ref="O22:P22"/>
    <mergeCell ref="N23:Q23"/>
    <mergeCell ref="N24:P24"/>
    <mergeCell ref="N25:P25"/>
    <mergeCell ref="N26:P26"/>
    <mergeCell ref="O27:P27"/>
    <mergeCell ref="N18:P18"/>
    <mergeCell ref="O19:P19"/>
    <mergeCell ref="O20:P20"/>
    <mergeCell ref="O21:P21"/>
    <mergeCell ref="N14:P14"/>
    <mergeCell ref="N15:P15"/>
    <mergeCell ref="N16:Q16"/>
    <mergeCell ref="N17:P17"/>
    <mergeCell ref="N10:P10"/>
    <mergeCell ref="N11:P11"/>
    <mergeCell ref="N12:Q12"/>
    <mergeCell ref="N13:P13"/>
    <mergeCell ref="H25:I25"/>
    <mergeCell ref="G26:I26"/>
    <mergeCell ref="G27:I27"/>
    <mergeCell ref="F28:I28"/>
    <mergeCell ref="G21:I21"/>
    <mergeCell ref="G22:I22"/>
    <mergeCell ref="H23:I23"/>
    <mergeCell ref="H24:I24"/>
    <mergeCell ref="F17:I17"/>
    <mergeCell ref="F18:I18"/>
    <mergeCell ref="F19:I19"/>
    <mergeCell ref="F20:I20"/>
    <mergeCell ref="F13:I13"/>
    <mergeCell ref="F14:I14"/>
    <mergeCell ref="G15:I15"/>
    <mergeCell ref="F16:I16"/>
    <mergeCell ref="A28:D28"/>
    <mergeCell ref="F4:I4"/>
    <mergeCell ref="F5:I5"/>
    <mergeCell ref="G6:I6"/>
    <mergeCell ref="F7:I7"/>
    <mergeCell ref="F8:I8"/>
    <mergeCell ref="G9:I9"/>
    <mergeCell ref="G10:I10"/>
    <mergeCell ref="F11:I11"/>
    <mergeCell ref="F12:I12"/>
    <mergeCell ref="A24:D24"/>
    <mergeCell ref="A25:D25"/>
    <mergeCell ref="A26:D26"/>
    <mergeCell ref="A27:D27"/>
    <mergeCell ref="A20:D20"/>
    <mergeCell ref="A21:D21"/>
    <mergeCell ref="A22:D22"/>
    <mergeCell ref="A23:D23"/>
    <mergeCell ref="A16:D16"/>
    <mergeCell ref="A17:D17"/>
    <mergeCell ref="A18:D18"/>
    <mergeCell ref="A19:D19"/>
    <mergeCell ref="A12:D12"/>
    <mergeCell ref="B13:D13"/>
    <mergeCell ref="B14:D14"/>
    <mergeCell ref="A15:D15"/>
    <mergeCell ref="A8:D8"/>
    <mergeCell ref="A9:D9"/>
    <mergeCell ref="A10:D10"/>
    <mergeCell ref="A11:D11"/>
    <mergeCell ref="A4:D4"/>
    <mergeCell ref="A5:D5"/>
    <mergeCell ref="A6:D6"/>
    <mergeCell ref="A7:D7"/>
    <mergeCell ref="N8:Q8"/>
    <mergeCell ref="N9:P9"/>
    <mergeCell ref="A2:B2"/>
    <mergeCell ref="A3:B3"/>
    <mergeCell ref="D2:E2"/>
    <mergeCell ref="D3:E3"/>
    <mergeCell ref="F2:H2"/>
    <mergeCell ref="F3:H3"/>
    <mergeCell ref="N2:O2"/>
    <mergeCell ref="N3:O3"/>
    <mergeCell ref="K23:L24"/>
    <mergeCell ref="K25:L25"/>
    <mergeCell ref="R10:R14"/>
    <mergeCell ref="K5:L6"/>
    <mergeCell ref="K7:L8"/>
    <mergeCell ref="K9:L9"/>
    <mergeCell ref="K10:L10"/>
    <mergeCell ref="K11:L12"/>
    <mergeCell ref="K13:L14"/>
    <mergeCell ref="N7:P7"/>
    <mergeCell ref="K15:L16"/>
    <mergeCell ref="K17:L18"/>
    <mergeCell ref="K19:L20"/>
    <mergeCell ref="K21:L22"/>
    <mergeCell ref="M25:M26"/>
    <mergeCell ref="K26:L26"/>
    <mergeCell ref="K28:L28"/>
    <mergeCell ref="K27:L27"/>
    <mergeCell ref="M7:M8"/>
    <mergeCell ref="M9:M10"/>
    <mergeCell ref="M11:M12"/>
    <mergeCell ref="M23:M24"/>
    <mergeCell ref="M21:M22"/>
    <mergeCell ref="M13:M14"/>
    <mergeCell ref="M15:M16"/>
    <mergeCell ref="M17:M18"/>
    <mergeCell ref="M19:M20"/>
    <mergeCell ref="K4:M4"/>
    <mergeCell ref="N4:Q4"/>
    <mergeCell ref="N5:P5"/>
    <mergeCell ref="N6:P6"/>
    <mergeCell ref="M5:M6"/>
    <mergeCell ref="R16:U16"/>
    <mergeCell ref="R15:T15"/>
    <mergeCell ref="S14:T14"/>
    <mergeCell ref="S4:T4"/>
    <mergeCell ref="S5:T5"/>
    <mergeCell ref="S7:T7"/>
    <mergeCell ref="S8:T8"/>
    <mergeCell ref="S6:T6"/>
    <mergeCell ref="R5:R6"/>
    <mergeCell ref="R22:T22"/>
    <mergeCell ref="A1:K1"/>
    <mergeCell ref="R21:T21"/>
    <mergeCell ref="R17:T17"/>
    <mergeCell ref="R18:T18"/>
    <mergeCell ref="R19:T19"/>
    <mergeCell ref="R20:T20"/>
    <mergeCell ref="R9:T9"/>
    <mergeCell ref="S10:T10"/>
    <mergeCell ref="S13:T13"/>
  </mergeCells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2003-08-27T04:40:37Z</cp:lastPrinted>
  <dcterms:created xsi:type="dcterms:W3CDTF">1997-01-08T22:48:59Z</dcterms:created>
  <dcterms:modified xsi:type="dcterms:W3CDTF">2003-09-17T06:05:44Z</dcterms:modified>
  <cp:category/>
  <cp:version/>
  <cp:contentType/>
  <cp:contentStatus/>
</cp:coreProperties>
</file>